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Hasnoor Tata\Half Yearly Financials Portfolios\Half - Yearly March 2026\"/>
    </mc:Choice>
  </mc:AlternateContent>
  <xr:revisionPtr revIDLastSave="0" documentId="13_ncr:1_{105AA2CA-E134-406F-9DF8-9ADF74CAF8A2}" xr6:coauthVersionLast="47" xr6:coauthVersionMax="47" xr10:uidLastSave="{00000000-0000-0000-0000-000000000000}"/>
  <bookViews>
    <workbookView xWindow="-120" yWindow="-120" windowWidth="24240" windowHeight="13020" xr2:uid="{336CCF82-D5BD-4FFD-A657-73BE77E4C77A}"/>
  </bookViews>
  <sheets>
    <sheet name="Half Yearly" sheetId="1" r:id="rId1"/>
  </sheets>
  <definedNames>
    <definedName name="_xlnm._FilterDatabase" localSheetId="0" hidden="1">'Half Yearly'!$A$129:$H$133</definedName>
    <definedName name="TBAF_Debt_Related_1_1" localSheetId="0">'Half Yearly'!$B$129:$F$131</definedName>
    <definedName name="TBAF_GOV_SEC_1" localSheetId="0">'Half Yearly'!$A$123:$H$126</definedName>
    <definedName name="TBAF_MM_1" localSheetId="0">'Half Yearly'!$B$135:$F$136</definedName>
    <definedName name="THLSFSIFNAV_1" localSheetId="0">'Half Yearly'!$A$149:$A$152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9" i="1" l="1"/>
  <c r="D70" i="1"/>
  <c r="D71" i="1"/>
  <c r="D72" i="1"/>
  <c r="D73" i="1"/>
  <c r="D74" i="1"/>
  <c r="D75" i="1"/>
  <c r="D76" i="1"/>
  <c r="D77" i="1"/>
  <c r="D78" i="1"/>
  <c r="D79" i="1"/>
  <c r="D80" i="1"/>
  <c r="D81" i="1"/>
  <c r="D82" i="1"/>
  <c r="D83" i="1"/>
  <c r="D84" i="1"/>
  <c r="D85" i="1"/>
  <c r="D86" i="1"/>
  <c r="D87" i="1"/>
  <c r="D88" i="1"/>
  <c r="D89" i="1"/>
  <c r="D90" i="1"/>
  <c r="D91" i="1"/>
  <c r="D92" i="1"/>
  <c r="D93" i="1"/>
  <c r="D94" i="1"/>
  <c r="D95" i="1"/>
  <c r="D96" i="1"/>
  <c r="G59" i="1"/>
  <c r="G63" i="1"/>
  <c r="G119" i="1"/>
  <c r="G128" i="1"/>
  <c r="G134" i="1"/>
  <c r="G137" i="1"/>
  <c r="F176" i="1"/>
  <c r="G97" i="1"/>
  <c r="G65" i="1" l="1"/>
  <c r="G139" i="1" s="1"/>
  <c r="G140" i="1" s="1"/>
  <c r="G121" i="1"/>
  <c r="H137" i="1"/>
  <c r="H128" i="1"/>
  <c r="H119" i="1"/>
  <c r="H97" i="1"/>
  <c r="H63" i="1"/>
  <c r="H59" i="1"/>
  <c r="H65" i="1" l="1"/>
  <c r="H121" i="1"/>
  <c r="H134" i="1" l="1"/>
  <c r="H139" i="1" s="1"/>
  <c r="H140" i="1"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AEE9939-79B1-439D-AE83-C206C3B35B48}" name="Connection41711111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Dec 2025')),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Dec 2025' and a.scheme='TBAF' _x000d_ _x000d_and WEEKEND_DT='31 Dec 2025'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Dec 2025'_x000d_left outer join  tatamfplus.weeknav d on  d.weekend_dt='31 Dec 2025'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Dec 2025' and scheme='TBAF' group by app_refer,value_date _x000d_) f  on f.app_refer=a.deal_ID _x000d_WHERE del_date&lt;='31 Dec 2025' AND mat_date &gt;'31 Dec 2025' and  deal_stat &lt;&gt; 'MAT' and a.rectype='L'  and a.scheme='TBAF')_x000d_order by 6 desc"/>
  </connection>
  <connection id="2" xr16:uid="{8922D55C-DE59-43F8-8859-F048CE90986D}" name="Connection4181111111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Dec 2025')),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Dec 2025' and a.scheme='TBAF' _x000d_ _x000d_and WEEKEND_DT='31 Dec 2025' and a.ASSET_TYPE in('05','06','07','09','11','12','14','25','29','34','18','52') and LISTED_Y_N='Y'  _x000d_and a.schclass='GLOBAL' and a.security is not null and a.UNITS&gt;0  and LAST_NET_ASSETS&gt;1 and f.schclass='GLOBAL' ) _x000d_where MKTVAL &gt; 0) order by 6 desc"/>
  </connection>
  <connection id="3" xr16:uid="{9F4E654B-5714-4292-A79B-F8BA7B100AE5}" name="Connection422111111" type="1" refreshedVersion="8" background="1" saveData="1">
    <dbPr connection="DRIVER={Microsoft ODBC for Oracle};UID=TATADB;" command="_x000d_select 'C)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Dec 2025')),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Dec 2025' and a.scheme='TBAF' _x000d_ and LAST_NET_ASSETS&gt;1 and f.SCHCLASS='GLOBAL'_x000d_and WEEKEND_DT='31 Dec 2025' and a.ASSET_TYPE in('16','17','19','20','22','03','15'))  _x000d_where MKTVAL &gt; 0 order by 6 desc"/>
  </connection>
  <connection id="4" xr16:uid="{F054C53B-CA8F-44A5-A585-37366D650094}" name="Connection954011" type="1" refreshedVersion="8" background="1" saveData="1">
    <dbPr connection="DRIVER={Microsoft ODBC for Oracle};UID=TATADB;" command="SELECT 'NAV AS ON '||A.WEEKEND_DT||': RS.'||round(A.LAST_NET_ASSETS/A.LAST_UNITS_OUTS,2)||' ('||C.NAME||')' _x000d_FROM tatamfplus.weeknav A, tatamfplus.basescheme B,tatamfplus.SCHCLASS C _x000d_WHERE A.WEEKEND_DT in ('30 Jan 2026') AND A.SCHEME ='THLSFS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s>
</file>

<file path=xl/sharedStrings.xml><?xml version="1.0" encoding="utf-8"?>
<sst xmlns="http://schemas.openxmlformats.org/spreadsheetml/2006/main" count="587" uniqueCount="308">
  <si>
    <t>Titanium Hybrid Long-short Fund</t>
  </si>
  <si>
    <t>(Interval investment strategy investing in equity and debt securities, including limited short exposure in equity and debt through derivatives.)</t>
  </si>
  <si>
    <t>This product is suitable for investors who are seeking*:</t>
  </si>
  <si>
    <t xml:space="preserve">• Medium to long term capital appreciation </t>
  </si>
  <si>
    <t>• Investing in equity and equity related instruments as well as debt and money market instruments, including limited short exposure in equity and debt through derivatives.</t>
  </si>
  <si>
    <t>*Investors should consult their financial advisors if in doubt about whether the product is suitable for them</t>
  </si>
  <si>
    <t>NAME OF THE INSTRUMENT</t>
  </si>
  <si>
    <t>YIELD ( IN % )</t>
  </si>
  <si>
    <t>INDUSTRY/RATING</t>
  </si>
  <si>
    <t>ISIN CODE</t>
  </si>
  <si>
    <t>QUANTITY</t>
  </si>
  <si>
    <t>% to NAV</t>
  </si>
  <si>
    <t>EQUITY &amp; EQUITY RELATED</t>
  </si>
  <si>
    <t>A) LISTED/AWAITING LISTING ON STOCK EXCHANGES</t>
  </si>
  <si>
    <t>ICICI BANK LTD.</t>
  </si>
  <si>
    <t>Private Sector Bank</t>
  </si>
  <si>
    <t>INE090A01021</t>
  </si>
  <si>
    <t>HDFC BANK LTD.</t>
  </si>
  <si>
    <t>INE040A01034</t>
  </si>
  <si>
    <t>RELIANCE INDUSTRIES LTD.</t>
  </si>
  <si>
    <t>Refineries &amp; Marketing</t>
  </si>
  <si>
    <t>INE002A01018</t>
  </si>
  <si>
    <t>MAHINDRA &amp; MAHINDRA LTD.</t>
  </si>
  <si>
    <t>Passenger Cars &amp; Utility Vehicles</t>
  </si>
  <si>
    <t>INE101A01026</t>
  </si>
  <si>
    <t>LARSEN &amp; TOUBRO LTD.</t>
  </si>
  <si>
    <t>Civil Construction</t>
  </si>
  <si>
    <t>INE018A01030</t>
  </si>
  <si>
    <t>BHARTI AIRTEL LTD.</t>
  </si>
  <si>
    <t>Telecom - Cellular &amp; Fixed line services</t>
  </si>
  <si>
    <t>INE397D01024</t>
  </si>
  <si>
    <t>SUN PHARMACEUTICAL INDUSTRIES LTD.</t>
  </si>
  <si>
    <t>Pharmaceuticals</t>
  </si>
  <si>
    <t>INE044A01036</t>
  </si>
  <si>
    <t>AXIS BANK LTD.</t>
  </si>
  <si>
    <t>INE238A01034</t>
  </si>
  <si>
    <t>LIFE INSURANCE CORPORATION OF INDIA</t>
  </si>
  <si>
    <t>Life Insurance</t>
  </si>
  <si>
    <t>INE0J1Y01017</t>
  </si>
  <si>
    <t>ITC LTD.</t>
  </si>
  <si>
    <t>Diversified FMCG</t>
  </si>
  <si>
    <t>INE154A01025</t>
  </si>
  <si>
    <t>NTPC Ltd.</t>
  </si>
  <si>
    <t>Power Generation</t>
  </si>
  <si>
    <t>INE733E01010</t>
  </si>
  <si>
    <t>OMNITECH ENGINEERING LTD</t>
  </si>
  <si>
    <t>Other Industrial Products</t>
  </si>
  <si>
    <t>INE0UH301010</t>
  </si>
  <si>
    <t>TATA COMMUNICATIONS LTD.</t>
  </si>
  <si>
    <t>INE151A01013</t>
  </si>
  <si>
    <t>STATE BANK OF INDIA</t>
  </si>
  <si>
    <t>Public Sector Bank</t>
  </si>
  <si>
    <t>INE062A01020</t>
  </si>
  <si>
    <t>SHREE CEMENT LTD.</t>
  </si>
  <si>
    <t>Cement &amp; Cement Products</t>
  </si>
  <si>
    <t>INE070A01015</t>
  </si>
  <si>
    <t>AMBUJA CEMENTS LTD.</t>
  </si>
  <si>
    <t>INE079A01024</t>
  </si>
  <si>
    <t>INTERGLOBE AVIATION LTD.</t>
  </si>
  <si>
    <t>Airline</t>
  </si>
  <si>
    <t>INE646L01027</t>
  </si>
  <si>
    <t>OIL &amp; NATURAL GAS CO.</t>
  </si>
  <si>
    <t>Oil Exploration &amp; Production</t>
  </si>
  <si>
    <t>INE213A01029</t>
  </si>
  <si>
    <t>MARICO LTD.</t>
  </si>
  <si>
    <t>Edible Oil</t>
  </si>
  <si>
    <t>INE196A01026</t>
  </si>
  <si>
    <t>HDFC LIFE INSURANCE CO. LTD.</t>
  </si>
  <si>
    <t>INE795G01014</t>
  </si>
  <si>
    <t>PAGE INDUSTRIES LTD.</t>
  </si>
  <si>
    <t>Garments &amp; Apparels</t>
  </si>
  <si>
    <t>INE761H01022</t>
  </si>
  <si>
    <t>SIEMENS LTD.</t>
  </si>
  <si>
    <t>Heavy Electrical Equipment</t>
  </si>
  <si>
    <t>INE003A01024</t>
  </si>
  <si>
    <t>DR. LAL PATH LABS LTD.</t>
  </si>
  <si>
    <t>Healthcare Service Provider</t>
  </si>
  <si>
    <t>INE600L01024</t>
  </si>
  <si>
    <t>POWER FINANCE CORPORATION  LTD.</t>
  </si>
  <si>
    <t>Financial Institution</t>
  </si>
  <si>
    <t>INE134E01011</t>
  </si>
  <si>
    <t>INDUSIND BANK LTD.</t>
  </si>
  <si>
    <t>INE095A01012</t>
  </si>
  <si>
    <t>VEDANTA LTD.</t>
  </si>
  <si>
    <t>Diversified Metals</t>
  </si>
  <si>
    <t>INE205A01025</t>
  </si>
  <si>
    <t>HAVELLS INDIA LTD.</t>
  </si>
  <si>
    <t>Consumer Electronics</t>
  </si>
  <si>
    <t>INE176B01034</t>
  </si>
  <si>
    <t>BRITANNIA INDUSTRIES LTD.</t>
  </si>
  <si>
    <t>Packaged Foods</t>
  </si>
  <si>
    <t>INE216A01030</t>
  </si>
  <si>
    <t>TATA CHEMICALS LTD.</t>
  </si>
  <si>
    <t>Commodity Chemicals</t>
  </si>
  <si>
    <t>INE092A01019</t>
  </si>
  <si>
    <t>TATA MOTORS PASSENGER VEHICLES LTD.</t>
  </si>
  <si>
    <t>INE155A01022</t>
  </si>
  <si>
    <t>PRESTIGE ESTATES PROJECTS LTD.</t>
  </si>
  <si>
    <t>Residential, Commercial Projects</t>
  </si>
  <si>
    <t>INE811K01011</t>
  </si>
  <si>
    <t>MAX HEALTHCARE INSTITUTE LTD.</t>
  </si>
  <si>
    <t>Hospital</t>
  </si>
  <si>
    <t>INE027H01010</t>
  </si>
  <si>
    <t>HINDALCO INDUSTRIES LTD.</t>
  </si>
  <si>
    <t>Aluminium</t>
  </si>
  <si>
    <t>INE038A01020</t>
  </si>
  <si>
    <t>JINDAL STEEL LTD.</t>
  </si>
  <si>
    <t>Iron &amp; Steel</t>
  </si>
  <si>
    <t>INE749A01030</t>
  </si>
  <si>
    <t>SONA BLW PRECISION FORGINGS LTD.</t>
  </si>
  <si>
    <t>Auto Components &amp; Equipments</t>
  </si>
  <si>
    <t>INE073K01018</t>
  </si>
  <si>
    <t>GRINDWELL NORTON LTD.</t>
  </si>
  <si>
    <t>Abrasives &amp; Bearings</t>
  </si>
  <si>
    <t>INE536A01023</t>
  </si>
  <si>
    <t>AKZO NOBEL INDIA LTD.</t>
  </si>
  <si>
    <t>Paints</t>
  </si>
  <si>
    <t>INE133A01011</t>
  </si>
  <si>
    <t>OIL INDIA LTD.</t>
  </si>
  <si>
    <t>INE274J01014</t>
  </si>
  <si>
    <t>INFO EDGE (INDIA) LTD.</t>
  </si>
  <si>
    <t>Internet &amp; Catalogue Retail</t>
  </si>
  <si>
    <t>INE663F01032</t>
  </si>
  <si>
    <t>MPHASIS LTD.</t>
  </si>
  <si>
    <t>Computers - Software &amp; Consulting</t>
  </si>
  <si>
    <t>INE356A01018</t>
  </si>
  <si>
    <t>INDIAN OIL CORPORATION LTD.</t>
  </si>
  <si>
    <t>INE242A01010</t>
  </si>
  <si>
    <t>TVS HOLDINGS LTD.</t>
  </si>
  <si>
    <t>Investment Company</t>
  </si>
  <si>
    <t>INE105A01035</t>
  </si>
  <si>
    <t>SYNGENE INTERNATIONAL LTD.</t>
  </si>
  <si>
    <t>Healthcare Research, Analytics &amp; Technology</t>
  </si>
  <si>
    <t>INE398R01022</t>
  </si>
  <si>
    <t>CYIENT LTD.</t>
  </si>
  <si>
    <t>IT Enabled Services</t>
  </si>
  <si>
    <t>INE136B01020</t>
  </si>
  <si>
    <t>Real Estate Investment Trust</t>
  </si>
  <si>
    <t>BROOKFIELD INDIA REAL ESTATE TRUST</t>
  </si>
  <si>
    <t>NO RATE</t>
  </si>
  <si>
    <t>INE0FDU25010</t>
  </si>
  <si>
    <t>EMBASSY OFFICE PARKS REIT</t>
  </si>
  <si>
    <t>INE041025011</t>
  </si>
  <si>
    <t>Sub Total</t>
  </si>
  <si>
    <t>TOTAL</t>
  </si>
  <si>
    <t>Derivatives</t>
  </si>
  <si>
    <t>(a) Index/Stock Future</t>
  </si>
  <si>
    <t>MARUTI SUZUKI INDIA LTD.</t>
  </si>
  <si>
    <t>Automobiles</t>
  </si>
  <si>
    <t>COAL INDIA LTD.</t>
  </si>
  <si>
    <t>Consumable Fuels</t>
  </si>
  <si>
    <t>BANK OF BARODA</t>
  </si>
  <si>
    <t>Banks</t>
  </si>
  <si>
    <t>ULTRATECH CEMENT LTD.</t>
  </si>
  <si>
    <t>HERO MOTOCORP LTD.</t>
  </si>
  <si>
    <t>UNITED SPIRITS LTD.</t>
  </si>
  <si>
    <t>Beverages</t>
  </si>
  <si>
    <t>ONE 97 COMMUNICATIONS LTD.</t>
  </si>
  <si>
    <t>Financial Technology (Fintech)</t>
  </si>
  <si>
    <t>BPCL</t>
  </si>
  <si>
    <t>Petroleum Products</t>
  </si>
  <si>
    <t>HDFC ASSET MANAGEMENT COMPANY LTD.</t>
  </si>
  <si>
    <t>Capital Markets</t>
  </si>
  <si>
    <t>CONTAINER CORPORATION OF INDIA LTD.</t>
  </si>
  <si>
    <t>Transport Services</t>
  </si>
  <si>
    <t>JUBILANT FOODWORKS LTD.</t>
  </si>
  <si>
    <t>Leisure Services</t>
  </si>
  <si>
    <t>THE PHOENIX MILLS LTD.</t>
  </si>
  <si>
    <t>Realty</t>
  </si>
  <si>
    <t>HINDUSTAN AERONAUTICS LTD.</t>
  </si>
  <si>
    <t>Aerospace and Defense</t>
  </si>
  <si>
    <t>GAIL (INDIA) LTD.</t>
  </si>
  <si>
    <t>Gas</t>
  </si>
  <si>
    <t>SAMVARDHANA MOTHERSON INTERNATIONAL LTD.</t>
  </si>
  <si>
    <t>Auto Components</t>
  </si>
  <si>
    <t>SWIGGY LTD</t>
  </si>
  <si>
    <t>Retailing</t>
  </si>
  <si>
    <t>ICICI LOMBARD GENERAL INSURANCE CO. LTD.</t>
  </si>
  <si>
    <t>Insurance</t>
  </si>
  <si>
    <t>PG ELECTROPLAST LTD.</t>
  </si>
  <si>
    <t>Consumer Durables</t>
  </si>
  <si>
    <t>MUTHOOT FINANCE LTD.</t>
  </si>
  <si>
    <t>Finance</t>
  </si>
  <si>
    <t>ALKEM LABORATORIES LTD.</t>
  </si>
  <si>
    <t>Pharmaceuticals &amp; Biotechnology</t>
  </si>
  <si>
    <t>DABUR INDIA LTD.</t>
  </si>
  <si>
    <t>Personal Products</t>
  </si>
  <si>
    <t>PERSISTENT SYSTEMS LTD.</t>
  </si>
  <si>
    <t>IT - Software</t>
  </si>
  <si>
    <t>FEDERAL BANK LTD.</t>
  </si>
  <si>
    <t>ETERNAL LTD.</t>
  </si>
  <si>
    <t>UNION BANK OF INDIA</t>
  </si>
  <si>
    <t>DALMIA BHARAT LTD.</t>
  </si>
  <si>
    <t>L&amp;T FINANCE LTD.</t>
  </si>
  <si>
    <t>MAX FINANCIAL SERVICES LTD.</t>
  </si>
  <si>
    <t>(b)Index / Stock Option</t>
  </si>
  <si>
    <t>Call Option</t>
  </si>
  <si>
    <t>Construction</t>
  </si>
  <si>
    <t>Power</t>
  </si>
  <si>
    <t>Telecom - Services</t>
  </si>
  <si>
    <t>Healthcare Services</t>
  </si>
  <si>
    <t>SIEMENS INDIA LTD.</t>
  </si>
  <si>
    <t>Electrical Equipment</t>
  </si>
  <si>
    <t>DEBT INSTRUMENTS</t>
  </si>
  <si>
    <t>(i) Government Securities</t>
  </si>
  <si>
    <t>Goi - 7.02% (18/06/2031)</t>
  </si>
  <si>
    <t>SOVRN</t>
  </si>
  <si>
    <t>IN0020240076</t>
  </si>
  <si>
    <t>Sgs Madhya Pradesh 7.63% (04/03/2041)</t>
  </si>
  <si>
    <t>IN2120250468</t>
  </si>
  <si>
    <t>Government Securities Total</t>
  </si>
  <si>
    <t>(ii) Non-convertible Debentures/bonds</t>
  </si>
  <si>
    <t>**  07.89 % Tata Capital Ltd.</t>
  </si>
  <si>
    <t>CRISIL AAA</t>
  </si>
  <si>
    <t>INE306N07MX0</t>
  </si>
  <si>
    <t>**  08.20 % Adani Power Ltd.</t>
  </si>
  <si>
    <t>CRISIL AA</t>
  </si>
  <si>
    <t>INE814H07208</t>
  </si>
  <si>
    <t>**  08.85 % Muthoot Finance Ltd.</t>
  </si>
  <si>
    <t>CRISIL AA+</t>
  </si>
  <si>
    <t>INE414G07IS4</t>
  </si>
  <si>
    <t>**  07.51 % Small Indust Devlop Bank  Of India</t>
  </si>
  <si>
    <t>INE556F08KU4</t>
  </si>
  <si>
    <t>Non-convertible Debentures/bonds Total</t>
  </si>
  <si>
    <t>C) Money Market Instruments</t>
  </si>
  <si>
    <t>** Treasury Bill 182 Days (21/05/2026)</t>
  </si>
  <si>
    <t xml:space="preserve">SOVRN </t>
  </si>
  <si>
    <t>IN002025Y347</t>
  </si>
  <si>
    <t>Money Market Instruments Total</t>
  </si>
  <si>
    <t>D) Repo</t>
  </si>
  <si>
    <t>Portfolio Total</t>
  </si>
  <si>
    <t>Net Current Liabilities</t>
  </si>
  <si>
    <t>Net Assets</t>
  </si>
  <si>
    <t>* % Of Market Value Of Securities To Net Assets Is &lt; 0.01</t>
  </si>
  <si>
    <t>** Thinly Traded / Non Traded Securities / Illiquid Securities</t>
  </si>
  <si>
    <t>THE SCHEME RISK-O-METERS AND SCHEME BENCHMARK RISK-O-METERS ARE AS OF</t>
  </si>
  <si>
    <t>31st March 2026</t>
  </si>
  <si>
    <t>Total Value Of Illiquid Equity Shares: Nil</t>
  </si>
  <si>
    <t>Nav As On 31-Mar-26: Rs.9.3600 (regular - Idcw)</t>
  </si>
  <si>
    <t>PORTFOLIO TURNOVER RATIO: 1.16 Times</t>
  </si>
  <si>
    <t>DIVIDEND DECLARED: NIL</t>
  </si>
  <si>
    <t>TOTAL INVESTMENTS IN FOREIGN SECURITIES / ADRS / GDRS: NIL</t>
  </si>
  <si>
    <t>TOTAL BELOW INVESTMENT GRADE OR DEFAULT PROVIDED FOR:</t>
  </si>
  <si>
    <t>NIL</t>
  </si>
  <si>
    <t>Investments in Specialized Investment Fund involves relatively higher risk including potential loss of capital, liquidity risk and market volatility. Please read all investment strategy related documents carefully before making the investment decision.</t>
  </si>
  <si>
    <t>Nav As On 31-Mar-26: Rs.9.3600 (regular - Growth)</t>
  </si>
  <si>
    <t>Nav As On 31-Mar-26: Rs.9.4106 (direct - Idcw)</t>
  </si>
  <si>
    <t>Nav As On 31-Mar-26: Rs.9.4106 (direct - Growth)</t>
  </si>
  <si>
    <t>as on 31-03-26</t>
  </si>
  <si>
    <t>NA</t>
  </si>
  <si>
    <t>Underlying</t>
  </si>
  <si>
    <t>Long/Short</t>
  </si>
  <si>
    <t>Future price when purchased</t>
  </si>
  <si>
    <t>Current Price of the contract</t>
  </si>
  <si>
    <t>Margin maintained in Rs.lakhs</t>
  </si>
  <si>
    <t>Disclosure of Margins as of 31st March 2026 is as given below   :</t>
  </si>
  <si>
    <t>Name Of The Bank</t>
  </si>
  <si>
    <t>Amount of Margins_x000D_( Rs. in Lakhs )</t>
  </si>
  <si>
    <t>Cash As Margin</t>
  </si>
  <si>
    <t>Fixed Deposits</t>
  </si>
  <si>
    <t>Government Securities (Face Value)</t>
  </si>
  <si>
    <t>T-Bills (Face Value)</t>
  </si>
  <si>
    <t>Mutual Fund Units(Amt)</t>
  </si>
  <si>
    <t>Equity Margin</t>
  </si>
  <si>
    <t>Total Gross Margin</t>
  </si>
  <si>
    <t>Call/Put</t>
  </si>
  <si>
    <t>Number of Contracts</t>
  </si>
  <si>
    <t>Price when purchased</t>
  </si>
  <si>
    <t>Current Market Price</t>
  </si>
  <si>
    <t xml:space="preserve">Other than Hedging positions through futures as on  </t>
  </si>
  <si>
    <t xml:space="preserve">Hedging positions through futures as on  </t>
  </si>
  <si>
    <t xml:space="preserve">Hedging Positions through options as on </t>
  </si>
  <si>
    <t>Hedging Positions through Interest Rate Swaps as on 31st March 2026</t>
  </si>
  <si>
    <t>Position</t>
  </si>
  <si>
    <t>Instrument Type</t>
  </si>
  <si>
    <t>Maturity/Next Interest Fixing Date **</t>
  </si>
  <si>
    <t>Notional Value (in Lakhs)</t>
  </si>
  <si>
    <t xml:space="preserve">Other than Hedging Positions through options as on </t>
  </si>
  <si>
    <t>INE540L01014</t>
  </si>
  <si>
    <t>INE028A01039</t>
  </si>
  <si>
    <t>INE029A01011</t>
  </si>
  <si>
    <t>INE522F01014</t>
  </si>
  <si>
    <t>INE111A01025</t>
  </si>
  <si>
    <t>INE016A01026</t>
  </si>
  <si>
    <t>INE982J01020</t>
  </si>
  <si>
    <t>INE758T01015</t>
  </si>
  <si>
    <t>INE171A01029</t>
  </si>
  <si>
    <t>INE129A01019</t>
  </si>
  <si>
    <t>INE127D01025</t>
  </si>
  <si>
    <t>INE158A01026</t>
  </si>
  <si>
    <t>INE066F01020</t>
  </si>
  <si>
    <t>INE765G01017</t>
  </si>
  <si>
    <t>INE797F01020</t>
  </si>
  <si>
    <t>INE498L01015</t>
  </si>
  <si>
    <t>INE585B01010</t>
  </si>
  <si>
    <t>INE180A01020</t>
  </si>
  <si>
    <t>INE414G01012</t>
  </si>
  <si>
    <t>INE481G01011</t>
  </si>
  <si>
    <t>INE854D01024</t>
  </si>
  <si>
    <t>INE262H01021</t>
  </si>
  <si>
    <t>INE457L01029</t>
  </si>
  <si>
    <t>INE775A01035</t>
  </si>
  <si>
    <t>INE00H001014</t>
  </si>
  <si>
    <t>INE211B01039</t>
  </si>
  <si>
    <t>INE692A01016</t>
  </si>
  <si>
    <t>INE00R701025</t>
  </si>
  <si>
    <t>MKT VAL(in Lakh Rs.)</t>
  </si>
  <si>
    <r>
      <t xml:space="preserve">UNAUDITED HALF YEARLY PORTFOLIO AS ON 31st March 2026 (As per SEBI Regulation 70(3)  [PURSUANT TO REGULATION 70  OF SECURITIES AND EXCHANGE BOARD OF INDIA (MUTUAL FUND) REGULATIONS, 2026
Trustee: </t>
    </r>
    <r>
      <rPr>
        <sz val="14"/>
        <rFont val="Calibri"/>
        <family val="2"/>
      </rPr>
      <t xml:space="preserve">Tata Trustee Company Pvt. Ltd (TTCPL), </t>
    </r>
    <r>
      <rPr>
        <b/>
        <sz val="14"/>
        <rFont val="Calibri"/>
        <family val="2"/>
      </rPr>
      <t xml:space="preserve">Investment Manager: </t>
    </r>
    <r>
      <rPr>
        <sz val="14"/>
        <rFont val="Calibri"/>
        <family val="2"/>
      </rPr>
      <t xml:space="preserve">Tata Asset Management Pvt. Ltd (TAMPL).
</t>
    </r>
    <r>
      <rPr>
        <b/>
        <sz val="14"/>
        <rFont val="Calibri"/>
        <family val="2"/>
      </rPr>
      <t xml:space="preserve">Address: </t>
    </r>
    <r>
      <rPr>
        <sz val="14"/>
        <rFont val="Calibri"/>
        <family val="2"/>
      </rPr>
      <t xml:space="preserve">1903, B-Wing, Parinee Crescenzo, G-Block, BKC, Bandra (East), Mumbai - 400 051. </t>
    </r>
    <r>
      <rPr>
        <b/>
        <sz val="14"/>
        <rFont val="Calibri"/>
        <family val="2"/>
      </rPr>
      <t xml:space="preserve">Tel: </t>
    </r>
    <r>
      <rPr>
        <sz val="14"/>
        <rFont val="Calibri"/>
        <family val="2"/>
      </rPr>
      <t>(022) 66578282,</t>
    </r>
    <r>
      <rPr>
        <b/>
        <sz val="14"/>
        <rFont val="Calibri"/>
        <family val="2"/>
      </rPr>
      <t xml:space="preserve"> Email: </t>
    </r>
    <r>
      <rPr>
        <sz val="14"/>
        <rFont val="Calibri"/>
        <family val="2"/>
      </rPr>
      <t xml:space="preserve">services@titanium-sif.com; </t>
    </r>
    <r>
      <rPr>
        <b/>
        <sz val="14"/>
        <rFont val="Calibri"/>
        <family val="2"/>
      </rPr>
      <t>Website:</t>
    </r>
    <r>
      <rPr>
        <sz val="14"/>
        <rFont val="Calibri"/>
        <family val="2"/>
      </rPr>
      <t xml:space="preserve"> www.tatamutualfund.com/titanium-sif
</t>
    </r>
    <r>
      <rPr>
        <b/>
        <sz val="14"/>
        <rFont val="Calibri"/>
        <family val="2"/>
      </rPr>
      <t xml:space="preserve"> Corporate Identity Number: TAMPL – U65990-MH-1994-PTC-077090, TTCPL – U65991-MH-1995-PTC-087722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</si>
</sst>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 #,##0_ ;_ * \-#,##0_ ;_ * &quot;-&quot;??_ ;_ @_ "/>
    <numFmt numFmtId="165" formatCode="_(* #,##0_);_(* \(#,##0\);_(* &quot;-&quot;??_);_(@_)"/>
    <numFmt numFmtId="166" formatCode="[$-409]d\-mmmm\-yyyy;@"/>
  </numFmts>
  <fonts count="37" x14ac:knownFonts="1">
    <font>
      <sz val="11"/>
      <color theme="1"/>
      <name val="Aptos Narrow"/>
      <family val="2"/>
      <scheme val="minor"/>
    </font>
    <font>
      <sz val="11"/>
      <color theme="1"/>
      <name val="Aptos Narrow"/>
      <family val="2"/>
      <scheme val="minor"/>
    </font>
    <font>
      <b/>
      <sz val="10"/>
      <color theme="0"/>
      <name val="Rupee Foradian"/>
      <family val="2"/>
    </font>
    <font>
      <sz val="10"/>
      <name val="Rupee Foradian"/>
      <family val="2"/>
    </font>
    <font>
      <u/>
      <sz val="11"/>
      <color theme="10"/>
      <name val="Calibri"/>
      <family val="2"/>
    </font>
    <font>
      <b/>
      <sz val="10"/>
      <name val="Rupee Foradian"/>
      <family val="2"/>
    </font>
    <font>
      <sz val="11"/>
      <color theme="1"/>
      <name val="Rupee Foradian"/>
      <family val="2"/>
    </font>
    <font>
      <b/>
      <sz val="11"/>
      <name val="Rupee Foradian"/>
      <family val="2"/>
    </font>
    <font>
      <u/>
      <sz val="11"/>
      <color theme="10"/>
      <name val="Rupee Foradian"/>
      <family val="2"/>
    </font>
    <font>
      <sz val="11"/>
      <name val="Rupee Foradian"/>
      <family val="2"/>
    </font>
    <font>
      <b/>
      <sz val="11"/>
      <color theme="1"/>
      <name val="Rupee Foradian"/>
      <family val="2"/>
    </font>
    <font>
      <b/>
      <u/>
      <sz val="12"/>
      <color theme="1"/>
      <name val="Rupee Foradian"/>
      <family val="2"/>
    </font>
    <font>
      <b/>
      <sz val="10"/>
      <color theme="1"/>
      <name val="Rupee Foradian"/>
      <family val="2"/>
    </font>
    <font>
      <sz val="11"/>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10"/>
      <color indexed="12"/>
      <name val="Arial"/>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0"/>
      <color indexed="8"/>
      <name val="Arial"/>
      <family val="2"/>
    </font>
    <font>
      <b/>
      <sz val="14"/>
      <name val="Rupee Foradian"/>
      <family val="2"/>
    </font>
    <font>
      <b/>
      <sz val="12"/>
      <color theme="1"/>
      <name val="Calibri"/>
      <family val="2"/>
    </font>
    <font>
      <b/>
      <sz val="14"/>
      <name val="Calibri"/>
      <family val="2"/>
    </font>
    <font>
      <sz val="14"/>
      <name val="Calibri"/>
      <family val="2"/>
    </font>
  </fonts>
  <fills count="20">
    <fill>
      <patternFill patternType="none"/>
    </fill>
    <fill>
      <patternFill patternType="gray125"/>
    </fill>
    <fill>
      <patternFill patternType="solid">
        <fgColor theme="1"/>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theme="4" tint="0.59999389629810485"/>
        <bgColor indexed="64"/>
      </patternFill>
    </fill>
  </fills>
  <borders count="1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s>
  <cellStyleXfs count="61">
    <xf numFmtId="0" fontId="0" fillId="0" borderId="0"/>
    <xf numFmtId="43" fontId="1" fillId="0" borderId="0" applyFont="0" applyFill="0" applyBorder="0" applyAlignment="0" applyProtection="0"/>
    <xf numFmtId="0" fontId="4" fillId="0" borderId="0" applyNumberFormat="0" applyFill="0" applyBorder="0" applyAlignment="0" applyProtection="0"/>
    <xf numFmtId="0" fontId="1" fillId="0" borderId="0"/>
    <xf numFmtId="0" fontId="13" fillId="0" borderId="0"/>
    <xf numFmtId="0" fontId="14" fillId="0" borderId="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5" borderId="0" applyNumberFormat="0" applyBorder="0" applyAlignment="0" applyProtection="0"/>
    <xf numFmtId="0" fontId="15" fillId="7" borderId="0" applyNumberFormat="0" applyBorder="0" applyAlignment="0" applyProtection="0"/>
    <xf numFmtId="0" fontId="15" fillId="4"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7" borderId="0" applyNumberFormat="0" applyBorder="0" applyAlignment="0" applyProtection="0"/>
    <xf numFmtId="0" fontId="15" fillId="5" borderId="0" applyNumberFormat="0" applyBorder="0" applyAlignment="0" applyProtection="0"/>
    <xf numFmtId="0" fontId="16" fillId="7"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9" borderId="0" applyNumberFormat="0" applyBorder="0" applyAlignment="0" applyProtection="0"/>
    <xf numFmtId="0" fontId="16" fillId="7" borderId="0" applyNumberFormat="0" applyBorder="0" applyAlignment="0" applyProtection="0"/>
    <xf numFmtId="0" fontId="16" fillId="4" borderId="0" applyNumberFormat="0" applyBorder="0" applyAlignment="0" applyProtection="0"/>
    <xf numFmtId="0" fontId="16" fillId="12"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7" fillId="16" borderId="0" applyNumberFormat="0" applyBorder="0" applyAlignment="0" applyProtection="0"/>
    <xf numFmtId="0" fontId="18" fillId="17" borderId="8" applyNumberFormat="0" applyAlignment="0" applyProtection="0"/>
    <xf numFmtId="0" fontId="19" fillId="18" borderId="9" applyNumberFormat="0" applyAlignment="0" applyProtection="0"/>
    <xf numFmtId="43" fontId="14" fillId="0" borderId="0" applyFont="0" applyFill="0" applyBorder="0" applyAlignment="0" applyProtection="0"/>
    <xf numFmtId="0" fontId="20" fillId="0" borderId="0" applyNumberFormat="0" applyFill="0" applyBorder="0" applyAlignment="0" applyProtection="0"/>
    <xf numFmtId="0" fontId="21" fillId="7" borderId="0" applyNumberFormat="0" applyBorder="0" applyAlignment="0" applyProtection="0"/>
    <xf numFmtId="0" fontId="22" fillId="0" borderId="10" applyNumberFormat="0" applyFill="0" applyAlignment="0" applyProtection="0"/>
    <xf numFmtId="0" fontId="23" fillId="0" borderId="11" applyNumberFormat="0" applyFill="0" applyAlignment="0" applyProtection="0"/>
    <xf numFmtId="0" fontId="24" fillId="0" borderId="12"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8" borderId="8" applyNumberFormat="0" applyAlignment="0" applyProtection="0"/>
    <xf numFmtId="0" fontId="27" fillId="0" borderId="13" applyNumberFormat="0" applyFill="0" applyAlignment="0" applyProtection="0"/>
    <xf numFmtId="0" fontId="28" fillId="8" borderId="0" applyNumberFormat="0" applyBorder="0" applyAlignment="0" applyProtection="0"/>
    <xf numFmtId="0" fontId="14" fillId="5" borderId="14" applyNumberFormat="0" applyFont="0" applyAlignment="0" applyProtection="0"/>
    <xf numFmtId="0" fontId="29" fillId="17" borderId="15" applyNumberFormat="0" applyAlignment="0" applyProtection="0"/>
    <xf numFmtId="9" fontId="14" fillId="0" borderId="0" applyFont="0" applyFill="0" applyBorder="0" applyAlignment="0" applyProtection="0"/>
    <xf numFmtId="0" fontId="30" fillId="0" borderId="0" applyNumberFormat="0" applyFill="0" applyBorder="0" applyAlignment="0" applyProtection="0"/>
    <xf numFmtId="0" fontId="31" fillId="0" borderId="16" applyNumberFormat="0" applyFill="0" applyAlignment="0" applyProtection="0"/>
    <xf numFmtId="0" fontId="27" fillId="0" borderId="0" applyNumberFormat="0" applyFill="0" applyBorder="0" applyAlignment="0" applyProtection="0"/>
    <xf numFmtId="9" fontId="14" fillId="0" borderId="0" applyFont="0" applyFill="0" applyBorder="0" applyAlignment="0" applyProtection="0"/>
    <xf numFmtId="0" fontId="32" fillId="0" borderId="0"/>
    <xf numFmtId="0" fontId="14" fillId="0" borderId="0"/>
    <xf numFmtId="9" fontId="14" fillId="0" borderId="0" applyFont="0" applyFill="0" applyBorder="0" applyAlignment="0" applyProtection="0"/>
    <xf numFmtId="0" fontId="14" fillId="0" borderId="0"/>
    <xf numFmtId="0" fontId="14" fillId="0" borderId="0"/>
    <xf numFmtId="9" fontId="1" fillId="0" borderId="0" applyFont="0" applyFill="0" applyBorder="0" applyAlignment="0" applyProtection="0"/>
    <xf numFmtId="0" fontId="14" fillId="0" borderId="0"/>
    <xf numFmtId="43" fontId="14" fillId="0" borderId="0" applyFont="0" applyFill="0" applyBorder="0" applyAlignment="0" applyProtection="0"/>
    <xf numFmtId="43" fontId="15" fillId="0" borderId="0" applyFont="0" applyFill="0" applyBorder="0" applyAlignment="0" applyProtection="0"/>
    <xf numFmtId="0" fontId="1" fillId="0" borderId="0"/>
  </cellStyleXfs>
  <cellXfs count="92">
    <xf numFmtId="0" fontId="0" fillId="0" borderId="0" xfId="0"/>
    <xf numFmtId="0" fontId="3" fillId="0" borderId="0" xfId="0" applyFont="1"/>
    <xf numFmtId="2" fontId="3" fillId="0" borderId="0" xfId="0" applyNumberFormat="1" applyFont="1"/>
    <xf numFmtId="0" fontId="5" fillId="0" borderId="3" xfId="0" applyFont="1" applyBorder="1"/>
    <xf numFmtId="2" fontId="5" fillId="0" borderId="3" xfId="0" applyNumberFormat="1" applyFont="1" applyBorder="1"/>
    <xf numFmtId="2" fontId="5" fillId="0" borderId="3" xfId="0" applyNumberFormat="1" applyFont="1" applyBorder="1" applyAlignment="1">
      <alignment horizontal="right"/>
    </xf>
    <xf numFmtId="0" fontId="5" fillId="0" borderId="0" xfId="0" applyFont="1"/>
    <xf numFmtId="2" fontId="3" fillId="0" borderId="0" xfId="0" applyNumberFormat="1" applyFont="1" applyAlignment="1">
      <alignment horizontal="right"/>
    </xf>
    <xf numFmtId="1" fontId="3" fillId="0" borderId="0" xfId="0" applyNumberFormat="1" applyFont="1" applyAlignment="1">
      <alignment horizontal="right"/>
    </xf>
    <xf numFmtId="0" fontId="3" fillId="0" borderId="3" xfId="0" applyFont="1" applyBorder="1"/>
    <xf numFmtId="2" fontId="3" fillId="0" borderId="3" xfId="0" applyNumberFormat="1" applyFont="1" applyBorder="1" applyAlignment="1">
      <alignment horizontal="right"/>
    </xf>
    <xf numFmtId="164" fontId="5" fillId="0" borderId="0" xfId="1" applyNumberFormat="1" applyFont="1" applyAlignment="1">
      <alignment horizontal="right"/>
    </xf>
    <xf numFmtId="164" fontId="5" fillId="0" borderId="0" xfId="1" applyNumberFormat="1" applyFont="1"/>
    <xf numFmtId="2" fontId="5" fillId="0" borderId="0" xfId="0" applyNumberFormat="1" applyFont="1"/>
    <xf numFmtId="2" fontId="5" fillId="0" borderId="0" xfId="0" applyNumberFormat="1" applyFont="1" applyAlignment="1">
      <alignment horizontal="right"/>
    </xf>
    <xf numFmtId="164" fontId="5" fillId="0" borderId="3" xfId="1" applyNumberFormat="1" applyFont="1" applyBorder="1"/>
    <xf numFmtId="2" fontId="5" fillId="0" borderId="0" xfId="0" applyNumberFormat="1" applyFont="1" applyAlignment="1">
      <alignment horizontal="center"/>
    </xf>
    <xf numFmtId="0" fontId="5" fillId="0" borderId="2" xfId="0" applyFont="1" applyBorder="1"/>
    <xf numFmtId="2" fontId="5" fillId="0" borderId="2" xfId="0" applyNumberFormat="1" applyFont="1" applyBorder="1"/>
    <xf numFmtId="0" fontId="5" fillId="0" borderId="4" xfId="0" applyFont="1" applyBorder="1"/>
    <xf numFmtId="0" fontId="3" fillId="0" borderId="2" xfId="0" applyFont="1" applyBorder="1"/>
    <xf numFmtId="2" fontId="3" fillId="0" borderId="2" xfId="0" applyNumberFormat="1" applyFont="1" applyBorder="1"/>
    <xf numFmtId="0" fontId="3" fillId="0" borderId="4" xfId="0" applyFont="1" applyBorder="1"/>
    <xf numFmtId="2" fontId="3" fillId="0" borderId="5" xfId="0" applyNumberFormat="1" applyFont="1" applyBorder="1" applyAlignment="1">
      <alignment horizontal="right"/>
    </xf>
    <xf numFmtId="2" fontId="3" fillId="0" borderId="6" xfId="0" applyNumberFormat="1" applyFont="1" applyBorder="1" applyAlignment="1">
      <alignment horizontal="right"/>
    </xf>
    <xf numFmtId="2" fontId="5" fillId="0" borderId="2" xfId="0" applyNumberFormat="1" applyFont="1" applyBorder="1" applyAlignment="1">
      <alignment horizontal="right"/>
    </xf>
    <xf numFmtId="2" fontId="3" fillId="0" borderId="2" xfId="0" applyNumberFormat="1" applyFont="1" applyBorder="1" applyAlignment="1">
      <alignment horizontal="right"/>
    </xf>
    <xf numFmtId="0" fontId="6" fillId="0" borderId="0" xfId="0" applyFont="1"/>
    <xf numFmtId="0" fontId="7" fillId="0" borderId="2" xfId="0" applyFont="1" applyBorder="1" applyAlignment="1">
      <alignment vertical="center" wrapText="1"/>
    </xf>
    <xf numFmtId="43" fontId="3" fillId="0" borderId="0" xfId="1" applyFont="1"/>
    <xf numFmtId="0" fontId="9" fillId="0" borderId="2" xfId="0" applyFont="1" applyBorder="1" applyAlignment="1">
      <alignment vertical="center" wrapText="1"/>
    </xf>
    <xf numFmtId="0" fontId="9" fillId="0" borderId="2" xfId="0" applyFont="1" applyBorder="1" applyAlignment="1">
      <alignment horizontal="justify" vertical="center" wrapText="1"/>
    </xf>
    <xf numFmtId="0" fontId="6" fillId="0" borderId="0" xfId="0" applyFont="1" applyAlignment="1">
      <alignment horizontal="center"/>
    </xf>
    <xf numFmtId="164" fontId="6" fillId="0" borderId="0" xfId="1" applyNumberFormat="1" applyFont="1"/>
    <xf numFmtId="2" fontId="6" fillId="0" borderId="0" xfId="0" applyNumberFormat="1" applyFont="1"/>
    <xf numFmtId="0" fontId="10" fillId="0" borderId="0" xfId="3" applyFont="1" applyAlignment="1">
      <alignment vertical="top"/>
    </xf>
    <xf numFmtId="164" fontId="7" fillId="0" borderId="0" xfId="0" applyNumberFormat="1" applyFont="1"/>
    <xf numFmtId="0" fontId="10" fillId="0" borderId="0" xfId="0" applyFont="1"/>
    <xf numFmtId="165" fontId="6" fillId="0" borderId="0" xfId="1" applyNumberFormat="1" applyFont="1"/>
    <xf numFmtId="165" fontId="5" fillId="0" borderId="0" xfId="1" applyNumberFormat="1" applyFont="1"/>
    <xf numFmtId="165" fontId="10" fillId="0" borderId="0" xfId="1" applyNumberFormat="1" applyFont="1" applyBorder="1"/>
    <xf numFmtId="165" fontId="5" fillId="0" borderId="3" xfId="1" applyNumberFormat="1" applyFont="1" applyBorder="1"/>
    <xf numFmtId="0" fontId="11" fillId="0" borderId="0" xfId="3" applyFont="1" applyAlignment="1">
      <alignment vertical="top"/>
    </xf>
    <xf numFmtId="2" fontId="10" fillId="0" borderId="0" xfId="0" applyNumberFormat="1" applyFont="1"/>
    <xf numFmtId="0" fontId="10" fillId="0" borderId="3" xfId="3" applyFont="1" applyBorder="1" applyAlignment="1">
      <alignment vertical="top"/>
    </xf>
    <xf numFmtId="0" fontId="6" fillId="0" borderId="3" xfId="0" applyFont="1" applyBorder="1"/>
    <xf numFmtId="0" fontId="9" fillId="0" borderId="3" xfId="0" applyFont="1" applyBorder="1"/>
    <xf numFmtId="164" fontId="5" fillId="0" borderId="3" xfId="0" applyNumberFormat="1" applyFont="1" applyBorder="1"/>
    <xf numFmtId="164" fontId="6" fillId="0" borderId="0" xfId="0" applyNumberFormat="1" applyFont="1"/>
    <xf numFmtId="0" fontId="7" fillId="0" borderId="0" xfId="0" applyFont="1"/>
    <xf numFmtId="2" fontId="7" fillId="0" borderId="0" xfId="0" applyNumberFormat="1" applyFont="1"/>
    <xf numFmtId="0" fontId="7" fillId="0" borderId="3" xfId="0" applyFont="1" applyBorder="1"/>
    <xf numFmtId="165" fontId="6" fillId="0" borderId="3" xfId="1" applyNumberFormat="1" applyFont="1" applyBorder="1"/>
    <xf numFmtId="164" fontId="7" fillId="0" borderId="3" xfId="0" applyNumberFormat="1" applyFont="1" applyBorder="1"/>
    <xf numFmtId="2" fontId="7" fillId="0" borderId="3" xfId="0" applyNumberFormat="1" applyFont="1" applyBorder="1"/>
    <xf numFmtId="165" fontId="6" fillId="0" borderId="0" xfId="1" applyNumberFormat="1" applyFont="1" applyBorder="1"/>
    <xf numFmtId="2" fontId="6" fillId="0" borderId="0" xfId="0" applyNumberFormat="1" applyFont="1" applyAlignment="1">
      <alignment horizontal="center"/>
    </xf>
    <xf numFmtId="164" fontId="7" fillId="0" borderId="3" xfId="1" applyNumberFormat="1" applyFont="1" applyBorder="1"/>
    <xf numFmtId="0" fontId="7" fillId="0" borderId="2" xfId="0" applyFont="1" applyBorder="1"/>
    <xf numFmtId="2" fontId="7" fillId="0" borderId="2" xfId="0" applyNumberFormat="1" applyFont="1" applyBorder="1"/>
    <xf numFmtId="2" fontId="7" fillId="0" borderId="2" xfId="0" applyNumberFormat="1" applyFont="1" applyBorder="1" applyAlignment="1">
      <alignment wrapText="1"/>
    </xf>
    <xf numFmtId="0" fontId="9" fillId="0" borderId="2" xfId="0" applyFont="1" applyBorder="1"/>
    <xf numFmtId="4" fontId="10" fillId="0" borderId="2" xfId="1" applyNumberFormat="1" applyFont="1" applyBorder="1"/>
    <xf numFmtId="2" fontId="9" fillId="0" borderId="2" xfId="0" applyNumberFormat="1" applyFont="1" applyBorder="1"/>
    <xf numFmtId="0" fontId="6" fillId="0" borderId="2" xfId="0" applyFont="1" applyBorder="1"/>
    <xf numFmtId="164" fontId="6" fillId="0" borderId="2" xfId="1" applyNumberFormat="1" applyFont="1" applyBorder="1"/>
    <xf numFmtId="0" fontId="10" fillId="0" borderId="2" xfId="0" applyFont="1" applyBorder="1"/>
    <xf numFmtId="166" fontId="5" fillId="0" borderId="2" xfId="0" applyNumberFormat="1" applyFont="1" applyBorder="1"/>
    <xf numFmtId="0" fontId="3" fillId="0" borderId="6" xfId="0" applyFont="1" applyBorder="1"/>
    <xf numFmtId="2" fontId="3" fillId="0" borderId="6" xfId="0" applyNumberFormat="1" applyFont="1" applyBorder="1"/>
    <xf numFmtId="0" fontId="3" fillId="0" borderId="7" xfId="0" applyFont="1" applyBorder="1"/>
    <xf numFmtId="0" fontId="12" fillId="0" borderId="2" xfId="0" applyFont="1" applyBorder="1"/>
    <xf numFmtId="1" fontId="6" fillId="0" borderId="0" xfId="0" applyNumberFormat="1" applyFont="1"/>
    <xf numFmtId="166" fontId="5" fillId="0" borderId="0" xfId="0" applyNumberFormat="1" applyFont="1"/>
    <xf numFmtId="14" fontId="6" fillId="0" borderId="2" xfId="0" applyNumberFormat="1" applyFont="1" applyBorder="1"/>
    <xf numFmtId="164" fontId="5" fillId="0" borderId="0" xfId="1" applyNumberFormat="1" applyFont="1" applyBorder="1"/>
    <xf numFmtId="2" fontId="3" fillId="0" borderId="0" xfId="0" applyNumberFormat="1" applyFont="1" applyAlignment="1">
      <alignment horizontal="center"/>
    </xf>
    <xf numFmtId="164" fontId="6" fillId="0" borderId="0" xfId="1" applyNumberFormat="1" applyFont="1" applyBorder="1"/>
    <xf numFmtId="164" fontId="3" fillId="0" borderId="0" xfId="1" applyNumberFormat="1" applyFont="1" applyBorder="1" applyAlignment="1">
      <alignment horizontal="right"/>
    </xf>
    <xf numFmtId="164" fontId="3" fillId="0" borderId="0" xfId="1" applyNumberFormat="1" applyFont="1" applyBorder="1"/>
    <xf numFmtId="2" fontId="9" fillId="0" borderId="0" xfId="1" applyNumberFormat="1" applyFont="1" applyBorder="1" applyAlignment="1">
      <alignment horizontal="center" vertical="top" wrapText="1"/>
    </xf>
    <xf numFmtId="0" fontId="13" fillId="0" borderId="0" xfId="4"/>
    <xf numFmtId="0" fontId="2" fillId="2" borderId="1" xfId="0" applyFont="1" applyFill="1" applyBorder="1" applyAlignment="1">
      <alignment vertical="center"/>
    </xf>
    <xf numFmtId="0" fontId="2" fillId="2" borderId="0" xfId="0" applyFont="1" applyFill="1" applyAlignment="1">
      <alignment vertical="center"/>
    </xf>
    <xf numFmtId="0" fontId="6" fillId="0" borderId="0" xfId="0" applyFont="1" applyAlignment="1">
      <alignment horizontal="right"/>
    </xf>
    <xf numFmtId="2" fontId="8" fillId="0" borderId="2" xfId="2" applyNumberFormat="1" applyFont="1" applyBorder="1" applyAlignment="1">
      <alignment horizontal="center" vertical="top" wrapText="1"/>
    </xf>
    <xf numFmtId="2" fontId="9" fillId="0" borderId="2" xfId="1" applyNumberFormat="1" applyFont="1" applyBorder="1" applyAlignment="1">
      <alignment horizontal="center" vertical="top" wrapText="1"/>
    </xf>
    <xf numFmtId="2" fontId="3" fillId="0" borderId="2" xfId="0" applyNumberFormat="1" applyFont="1" applyBorder="1" applyAlignment="1">
      <alignment horizontal="center" vertical="top"/>
    </xf>
    <xf numFmtId="0" fontId="33" fillId="19" borderId="0" xfId="55" applyFont="1" applyFill="1" applyAlignment="1">
      <alignment horizontal="center" vertical="center" wrapText="1" shrinkToFit="1"/>
    </xf>
    <xf numFmtId="0" fontId="34" fillId="0" borderId="0" xfId="0" applyFont="1" applyAlignment="1">
      <alignment horizontal="center" vertical="center" wrapText="1"/>
    </xf>
    <xf numFmtId="0" fontId="35" fillId="19" borderId="1" xfId="55" applyFont="1" applyFill="1" applyBorder="1" applyAlignment="1">
      <alignment horizontal="center" vertical="center" wrapText="1" shrinkToFit="1"/>
    </xf>
    <xf numFmtId="0" fontId="5" fillId="0" borderId="3" xfId="0" applyFont="1" applyBorder="1" applyAlignment="1">
      <alignment horizontal="center" vertical="center"/>
    </xf>
  </cellXfs>
  <cellStyles count="61">
    <cellStyle name="20% - Accent1 2" xfId="6" xr:uid="{B550BF59-07D5-4E12-BB2A-3C0322E05F03}"/>
    <cellStyle name="20% - Accent2 2" xfId="7" xr:uid="{BDAA8112-8179-4F9B-A1D2-38F3D47A145A}"/>
    <cellStyle name="20% - Accent3 2" xfId="8" xr:uid="{90BE12AA-1611-49AC-9573-DD8C107D0170}"/>
    <cellStyle name="20% - Accent4 2" xfId="9" xr:uid="{E7D1A7CB-3D86-479F-8761-70C5DEF2AEDD}"/>
    <cellStyle name="20% - Accent5 2" xfId="10" xr:uid="{FBA20757-7B00-41B8-9110-DC8E4DA156DE}"/>
    <cellStyle name="20% - Accent6 2" xfId="11" xr:uid="{901CFBF1-1464-4AAE-83E1-D51BF7EDF902}"/>
    <cellStyle name="40% - Accent1 2" xfId="12" xr:uid="{A06B1A0F-1D4F-4B38-8900-8A0380C87411}"/>
    <cellStyle name="40% - Accent2 2" xfId="13" xr:uid="{2BE4F918-55C7-4BA4-ACDC-F4F15473CD28}"/>
    <cellStyle name="40% - Accent3 2" xfId="14" xr:uid="{1DDF9F7D-8E40-4698-B4D9-BB6B366601D9}"/>
    <cellStyle name="40% - Accent4 2" xfId="15" xr:uid="{94839271-EAC5-4AC5-8B1A-C0B1CE1F724E}"/>
    <cellStyle name="40% - Accent5 2" xfId="16" xr:uid="{C71EF4D2-17D9-4A23-B526-9F2D03975BCA}"/>
    <cellStyle name="40% - Accent6 2" xfId="17" xr:uid="{6E4F9363-1955-4C60-8AD4-072BE11C3CFD}"/>
    <cellStyle name="60% - Accent1 2" xfId="18" xr:uid="{46D8DA6B-9339-4C59-8FC3-C95730C56E09}"/>
    <cellStyle name="60% - Accent2 2" xfId="19" xr:uid="{30432415-D3FF-4595-8290-4FFD02951F38}"/>
    <cellStyle name="60% - Accent3 2" xfId="20" xr:uid="{B477B2C0-BB7C-432E-9A49-DAE37C16CE18}"/>
    <cellStyle name="60% - Accent4 2" xfId="21" xr:uid="{FFD40EF5-24C5-4A01-8FCA-E85B34E6EE97}"/>
    <cellStyle name="60% - Accent5 2" xfId="22" xr:uid="{6D0048CC-743D-4CC4-BB80-555C02300601}"/>
    <cellStyle name="60% - Accent6 2" xfId="23" xr:uid="{EF5B8B3F-3BD6-4700-9E5A-3F369B10E62E}"/>
    <cellStyle name="Accent1 2" xfId="24" xr:uid="{B070999F-B8B7-4BBA-9AEC-031248294B9F}"/>
    <cellStyle name="Accent2 2" xfId="25" xr:uid="{A8FD60C2-BE36-42D9-9F8F-4AF54F12AE23}"/>
    <cellStyle name="Accent3 2" xfId="26" xr:uid="{5A97F021-48C0-40F7-8F0D-EB8E27FC1B7D}"/>
    <cellStyle name="Accent4 2" xfId="27" xr:uid="{F70970AF-1163-45F7-BF4D-0781CA233F53}"/>
    <cellStyle name="Accent5 2" xfId="28" xr:uid="{3ABB04EF-7298-4A16-BA89-7D49487BE95C}"/>
    <cellStyle name="Accent6 2" xfId="29" xr:uid="{220F1D1F-BCE9-40A6-8046-A93CCDDF2160}"/>
    <cellStyle name="Bad 2" xfId="30" xr:uid="{F8EA3994-A892-4136-8720-BA0DB6B9DF68}"/>
    <cellStyle name="Calculation 2" xfId="31" xr:uid="{18B47C59-EE6E-45DD-975C-24D9D6255E0A}"/>
    <cellStyle name="Check Cell 2" xfId="32" xr:uid="{87DA7F3D-96A0-4DDD-B8EF-35B50F4C0C69}"/>
    <cellStyle name="Comma" xfId="1" builtinId="3"/>
    <cellStyle name="Comma 2" xfId="33" xr:uid="{3A0B7897-769C-4B41-9C86-AF0AE3CDD338}"/>
    <cellStyle name="Comma 2 2" xfId="58" xr:uid="{7DC7637B-CA98-4356-8F62-2FCD142CFC96}"/>
    <cellStyle name="Comma 3" xfId="59" xr:uid="{7BCBD8AE-F769-484A-BDF2-AFA57CB5C382}"/>
    <cellStyle name="Explanatory Text 2" xfId="34" xr:uid="{B54809BD-24C9-446D-8566-8DE9C853C3DA}"/>
    <cellStyle name="Good 2" xfId="35" xr:uid="{22C180BC-DDAA-4A3D-80D0-29FC9DF7DBA4}"/>
    <cellStyle name="Heading 1 2" xfId="36" xr:uid="{D7FE27C8-F72F-4BEA-AF25-D03589D575E6}"/>
    <cellStyle name="Heading 2 2" xfId="37" xr:uid="{78E8DA0B-CC3F-4FAD-8306-39BF4F8092D8}"/>
    <cellStyle name="Heading 3 2" xfId="38" xr:uid="{8DDB896C-E5E7-4BAD-BE4A-FC21B51A5BD8}"/>
    <cellStyle name="Heading 4 2" xfId="39" xr:uid="{7EFA41FF-C3B0-4B35-A145-CAB31D76EE9E}"/>
    <cellStyle name="Hyperlink" xfId="2" builtinId="8"/>
    <cellStyle name="Hyperlink 2" xfId="40" xr:uid="{FADD0521-359C-43CA-A91B-645B39351D1D}"/>
    <cellStyle name="Input 2" xfId="41" xr:uid="{CBB88125-3EA6-49EA-A6AB-D23D6545AC5A}"/>
    <cellStyle name="Linked Cell 2" xfId="42" xr:uid="{3DE4DEB6-AE71-4206-B0AE-42D505C5AAEB}"/>
    <cellStyle name="Neutral 2" xfId="43" xr:uid="{A96AAF41-5E0C-4385-8BA5-1A30958C61CB}"/>
    <cellStyle name="Normal" xfId="0" builtinId="0"/>
    <cellStyle name="Normal 2" xfId="3" xr:uid="{A16C7550-DBFB-418D-81EC-914E18F450D1}"/>
    <cellStyle name="Normal 2 2" xfId="51" xr:uid="{FCD3D913-64B6-4D89-BECB-897907DD7DA7}"/>
    <cellStyle name="Normal 2 3" xfId="55" xr:uid="{65D23BFD-EECC-47DA-AB6B-9319885C7733}"/>
    <cellStyle name="Normal 2 3 2" xfId="57" xr:uid="{9C7E25DA-DF54-41FA-9CBD-94F2EA0AFC91}"/>
    <cellStyle name="Normal 3" xfId="4" xr:uid="{A9C6B6FB-37EC-4285-8D5F-7602DB394210}"/>
    <cellStyle name="Normal 3 2" xfId="52" xr:uid="{19217C6E-2096-493D-A995-759A40BB0D31}"/>
    <cellStyle name="Normal 4" xfId="54" xr:uid="{0EDD1C9E-08CB-4ABD-BCDC-61E375F8A51B}"/>
    <cellStyle name="Normal 5" xfId="60" xr:uid="{3D2788CE-5B55-438F-8BA4-20A18C894662}"/>
    <cellStyle name="Normal 6" xfId="5" xr:uid="{B0C13129-79B8-4E3B-8CF3-E22064E573F6}"/>
    <cellStyle name="Note 2" xfId="44" xr:uid="{FC323E96-D149-4BDE-A603-93B1D27244AD}"/>
    <cellStyle name="Output 2" xfId="45" xr:uid="{E74F0D6A-98A0-45AC-8619-2E9E6F9EF8A5}"/>
    <cellStyle name="Percent 2" xfId="53" xr:uid="{E71BB511-8691-459B-8A26-1E5E5F628654}"/>
    <cellStyle name="Percent 3" xfId="56" xr:uid="{DDCAF4DF-A12D-4D16-A970-2465C94849DA}"/>
    <cellStyle name="Percent 4" xfId="50" xr:uid="{A87A4390-936C-49CF-A118-D50BFF9466EB}"/>
    <cellStyle name="Percent 6" xfId="46" xr:uid="{6002A24C-E1A0-4FD2-8DA4-68D420804859}"/>
    <cellStyle name="Title 2" xfId="47" xr:uid="{DB755F4D-A0A8-457F-BFA0-AAA13FF54788}"/>
    <cellStyle name="Total 2" xfId="48" xr:uid="{B59E0C0D-F011-4CEB-BF97-29B1FA3FF6C7}"/>
    <cellStyle name="Warning Text 2" xfId="49" xr:uid="{CEADB904-0CD1-496C-963D-30D8721482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202072</xdr:colOff>
      <xdr:row>3</xdr:row>
      <xdr:rowOff>410208</xdr:rowOff>
    </xdr:from>
    <xdr:to>
      <xdr:col>1</xdr:col>
      <xdr:colOff>2467124</xdr:colOff>
      <xdr:row>8</xdr:row>
      <xdr:rowOff>301952</xdr:rowOff>
    </xdr:to>
    <xdr:pic>
      <xdr:nvPicPr>
        <xdr:cNvPr id="2" name="Picture 1">
          <a:extLst>
            <a:ext uri="{FF2B5EF4-FFF2-40B4-BE49-F238E27FC236}">
              <a16:creationId xmlns:a16="http://schemas.microsoft.com/office/drawing/2014/main" id="{E2E08D97-A978-4A86-8425-803D06BD0FB5}"/>
            </a:ext>
          </a:extLst>
        </xdr:cNvPr>
        <xdr:cNvPicPr>
          <a:picLocks noChangeAspect="1"/>
        </xdr:cNvPicPr>
      </xdr:nvPicPr>
      <xdr:blipFill>
        <a:blip xmlns:r="http://schemas.openxmlformats.org/officeDocument/2006/relationships" r:embed="rId1"/>
        <a:stretch>
          <a:fillRect/>
        </a:stretch>
      </xdr:blipFill>
      <xdr:spPr>
        <a:xfrm>
          <a:off x="5711631" y="1194620"/>
          <a:ext cx="2265052" cy="1476280"/>
        </a:xfrm>
        <a:prstGeom prst="rect">
          <a:avLst/>
        </a:prstGeom>
      </xdr:spPr>
    </xdr:pic>
    <xdr:clientData/>
  </xdr:twoCellAnchor>
  <xdr:twoCellAnchor editAs="oneCell">
    <xdr:from>
      <xdr:col>2</xdr:col>
      <xdr:colOff>320613</xdr:colOff>
      <xdr:row>3</xdr:row>
      <xdr:rowOff>466912</xdr:rowOff>
    </xdr:from>
    <xdr:to>
      <xdr:col>2</xdr:col>
      <xdr:colOff>2527761</xdr:colOff>
      <xdr:row>8</xdr:row>
      <xdr:rowOff>270411</xdr:rowOff>
    </xdr:to>
    <xdr:pic>
      <xdr:nvPicPr>
        <xdr:cNvPr id="3" name="Picture 2">
          <a:extLst>
            <a:ext uri="{FF2B5EF4-FFF2-40B4-BE49-F238E27FC236}">
              <a16:creationId xmlns:a16="http://schemas.microsoft.com/office/drawing/2014/main" id="{54DFCF90-8C40-4457-9A9A-09BA0DA9DCB4}"/>
            </a:ext>
          </a:extLst>
        </xdr:cNvPr>
        <xdr:cNvPicPr>
          <a:picLocks noChangeAspect="1"/>
        </xdr:cNvPicPr>
      </xdr:nvPicPr>
      <xdr:blipFill>
        <a:blip xmlns:r="http://schemas.openxmlformats.org/officeDocument/2006/relationships" r:embed="rId2"/>
        <a:stretch>
          <a:fillRect/>
        </a:stretch>
      </xdr:blipFill>
      <xdr:spPr>
        <a:xfrm>
          <a:off x="8500907" y="1251324"/>
          <a:ext cx="2207148" cy="1388035"/>
        </a:xfrm>
        <a:prstGeom prst="rect">
          <a:avLst/>
        </a:prstGeom>
      </xdr:spPr>
    </xdr:pic>
    <xdr:clientData/>
  </xdr:twoCellAnchor>
  <xdr:oneCellAnchor>
    <xdr:from>
      <xdr:col>1</xdr:col>
      <xdr:colOff>521917</xdr:colOff>
      <xdr:row>3</xdr:row>
      <xdr:rowOff>0</xdr:rowOff>
    </xdr:from>
    <xdr:ext cx="1731308" cy="311496"/>
    <xdr:sp macro="" textlink="">
      <xdr:nvSpPr>
        <xdr:cNvPr id="4" name="TextBox 3">
          <a:extLst>
            <a:ext uri="{FF2B5EF4-FFF2-40B4-BE49-F238E27FC236}">
              <a16:creationId xmlns:a16="http://schemas.microsoft.com/office/drawing/2014/main" id="{3D283729-435F-9FED-A568-08E1994418F3}"/>
            </a:ext>
          </a:extLst>
        </xdr:cNvPr>
        <xdr:cNvSpPr txBox="1"/>
      </xdr:nvSpPr>
      <xdr:spPr>
        <a:xfrm>
          <a:off x="6028150" y="782877"/>
          <a:ext cx="1731308"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a:t>Risk Band</a:t>
          </a:r>
          <a:r>
            <a:rPr lang="en-IN" sz="1400" b="1" baseline="0"/>
            <a:t> of Scheme</a:t>
          </a:r>
          <a:endParaRPr lang="en-IN" sz="1400" b="1"/>
        </a:p>
      </xdr:txBody>
    </xdr:sp>
    <xdr:clientData/>
  </xdr:oneCellAnchor>
  <xdr:oneCellAnchor>
    <xdr:from>
      <xdr:col>2</xdr:col>
      <xdr:colOff>535140</xdr:colOff>
      <xdr:row>3</xdr:row>
      <xdr:rowOff>39318</xdr:rowOff>
    </xdr:from>
    <xdr:ext cx="1974964" cy="311496"/>
    <xdr:sp macro="" textlink="">
      <xdr:nvSpPr>
        <xdr:cNvPr id="5" name="TextBox 4">
          <a:extLst>
            <a:ext uri="{FF2B5EF4-FFF2-40B4-BE49-F238E27FC236}">
              <a16:creationId xmlns:a16="http://schemas.microsoft.com/office/drawing/2014/main" id="{99915EB9-EF54-4338-AF4F-0FC34F7C8BE9}"/>
            </a:ext>
          </a:extLst>
        </xdr:cNvPr>
        <xdr:cNvSpPr txBox="1"/>
      </xdr:nvSpPr>
      <xdr:spPr>
        <a:xfrm>
          <a:off x="8711852" y="822195"/>
          <a:ext cx="1974964"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1"/>
            <a:t>Risk Band</a:t>
          </a:r>
          <a:r>
            <a:rPr lang="en-IN" sz="1400" b="1" baseline="0"/>
            <a:t> of Benchmark</a:t>
          </a:r>
          <a:endParaRPr lang="en-IN" sz="1400" b="1"/>
        </a:p>
      </xdr:txBody>
    </xdr:sp>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BAF_MM_1" headers="0" connectionId="3" xr16:uid="{97F98725-84AB-4BE1-8DA7-7026C09B5431}" autoFormatId="16" applyNumberFormats="0" applyBorderFormats="0" applyFontFormats="1" applyPatternFormats="1" applyAlignmentFormats="0" applyWidthHeightFormats="0">
  <queryTableRefresh headersInLastRefresh="0" nextId="9">
    <queryTableFields count="7">
      <queryTableField id="2" name="B"/>
      <queryTableField id="3" dataBound="0" fillFormulas="1"/>
      <queryTableField id="8" dataBound="0" fillFormulas="1"/>
      <queryTableField id="4" name="D"/>
      <queryTableField id="5" name="E"/>
      <queryTableField id="6" dataBound="0" fillFormulas="1"/>
      <queryTableField id="7" dataBound="0" fillFormulas="1"/>
    </queryTableFields>
    <queryTableDeletedFields count="4">
      <deletedField name="A"/>
      <deletedField name="C"/>
      <deletedField name="F"/>
      <deletedField name="G"/>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TBAF_Debt_Related_1_1" headers="0" connectionId="2" xr16:uid="{0D02F83E-301C-46DE-BCA9-E505B7BBFD1B}" autoFormatId="16" applyNumberFormats="0" applyBorderFormats="0" applyFontFormats="1" applyPatternFormats="1" applyAlignmentFormats="0" applyWidthHeightFormats="0">
  <queryTableRefresh headersInLastRefresh="0" nextId="12">
    <queryTableFields count="7">
      <queryTableField id="2" name="B"/>
      <queryTableField id="3" dataBound="0" fillFormulas="1"/>
      <queryTableField id="11" dataBound="0" fillFormulas="1"/>
      <queryTableField id="4" name="D"/>
      <queryTableField id="5" name="E"/>
      <queryTableField id="6" dataBound="0" fillFormulas="1"/>
      <queryTableField id="7" dataBound="0" fillFormulas="1"/>
    </queryTableFields>
    <queryTableDeletedFields count="4">
      <deletedField name="A||DECODE(INSTR(A,'(II)'),0,''"/>
      <deletedField name="C"/>
      <deletedField name="F"/>
      <deletedField name="G"/>
    </queryTableDeletedFields>
    <sortState xmlns:xlrd2="http://schemas.microsoft.com/office/spreadsheetml/2017/richdata2" ref="A2:H6">
      <sortCondition descending="1" ref="H2"/>
    </sortState>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THLSFSIFNAV_1" headers="0" connectionId="4" xr16:uid="{1C6033EE-CDA2-4ED2-AF23-65275C92932B}"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TBAF_GOV_SEC_1" connectionId="1" xr16:uid="{A43AF6F8-C58C-4591-A3D7-ADAC075A831B}"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RATINGS"/>
      <queryTableField id="8" dataBound="0" fillFormulas="1"/>
      <queryTableField id="4" name="ISIN CODE"/>
      <queryTableField id="5" name="QUANTITY"/>
      <queryTableField id="6" dataBound="0" fillFormulas="1"/>
      <queryTableField id="7" name="% to NAV"/>
    </queryTableFields>
    <queryTableDeletedFields count="1">
      <deletedField name="MKT VAL(Rs. Lacs)"/>
    </queryTableDeletedFields>
  </queryTableRefresh>
</query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drawing" Target="../drawings/drawing1.xml"/><Relationship Id="rId5" Type="http://schemas.openxmlformats.org/officeDocument/2006/relationships/queryTable" Target="../queryTables/queryTable4.xml"/><Relationship Id="rId4" Type="http://schemas.openxmlformats.org/officeDocument/2006/relationships/queryTable" Target="../queryTables/query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563F7-D773-4282-B873-48ED7C9D4F00}">
  <dimension ref="A1:K235"/>
  <sheetViews>
    <sheetView tabSelected="1" zoomScale="85" zoomScaleNormal="85" workbookViewId="0">
      <selection activeCell="A11" sqref="A11"/>
    </sheetView>
  </sheetViews>
  <sheetFormatPr defaultColWidth="8.7109375" defaultRowHeight="15" x14ac:dyDescent="0.25"/>
  <cols>
    <col min="1" max="1" width="78.85546875" style="27" customWidth="1"/>
    <col min="2" max="2" width="38.140625" style="27" bestFit="1" customWidth="1"/>
    <col min="3" max="3" width="38" style="27" customWidth="1"/>
    <col min="4" max="4" width="38.42578125" style="27" customWidth="1"/>
    <col min="5" max="5" width="27.42578125" style="27" bestFit="1" customWidth="1"/>
    <col min="6" max="6" width="29.28515625" style="27" bestFit="1" customWidth="1"/>
    <col min="7" max="7" width="23.28515625" style="27" bestFit="1" customWidth="1"/>
    <col min="8" max="8" width="11.28515625" style="27" bestFit="1" customWidth="1"/>
    <col min="9" max="9" width="22.5703125" style="27" customWidth="1"/>
    <col min="10" max="10" width="14.42578125" style="27" bestFit="1" customWidth="1"/>
    <col min="11" max="11" width="23.42578125" style="27" customWidth="1"/>
    <col min="12" max="16384" width="8.7109375" style="27"/>
  </cols>
  <sheetData>
    <row r="1" spans="1:9" ht="81" customHeight="1" x14ac:dyDescent="0.25">
      <c r="A1" s="90" t="s">
        <v>307</v>
      </c>
      <c r="B1" s="88"/>
      <c r="C1" s="88"/>
      <c r="D1" s="88"/>
      <c r="E1" s="88"/>
      <c r="F1" s="88"/>
      <c r="G1" s="88"/>
      <c r="H1" s="88"/>
    </row>
    <row r="2" spans="1:9" ht="47.1" customHeight="1" x14ac:dyDescent="0.25">
      <c r="A2" s="82" t="s">
        <v>0</v>
      </c>
      <c r="B2" s="83"/>
      <c r="C2" s="83"/>
      <c r="D2" s="83"/>
      <c r="E2" s="83"/>
      <c r="F2" s="83"/>
      <c r="G2" s="83"/>
      <c r="H2" s="83"/>
    </row>
    <row r="3" spans="1:9" x14ac:dyDescent="0.25">
      <c r="A3" s="1"/>
      <c r="B3" s="2"/>
      <c r="C3" s="1"/>
      <c r="D3" s="1"/>
      <c r="E3" s="1"/>
    </row>
    <row r="4" spans="1:9" ht="41.45" customHeight="1" x14ac:dyDescent="0.25">
      <c r="A4" s="28" t="s">
        <v>0</v>
      </c>
      <c r="B4" s="85"/>
      <c r="C4" s="86"/>
      <c r="D4" s="80"/>
      <c r="E4" s="29"/>
    </row>
    <row r="5" spans="1:9" ht="30" x14ac:dyDescent="0.25">
      <c r="A5" s="30" t="s">
        <v>1</v>
      </c>
      <c r="B5" s="85"/>
      <c r="C5" s="86"/>
      <c r="D5" s="80"/>
    </row>
    <row r="6" spans="1:9" x14ac:dyDescent="0.25">
      <c r="A6" s="31" t="s">
        <v>2</v>
      </c>
      <c r="B6" s="85"/>
      <c r="C6" s="86"/>
      <c r="D6" s="80"/>
      <c r="E6" s="29"/>
    </row>
    <row r="7" spans="1:9" x14ac:dyDescent="0.25">
      <c r="A7" s="31" t="s">
        <v>3</v>
      </c>
      <c r="B7" s="85"/>
      <c r="C7" s="86"/>
      <c r="D7" s="80"/>
      <c r="E7" s="29"/>
    </row>
    <row r="8" spans="1:9" ht="45" x14ac:dyDescent="0.25">
      <c r="A8" s="30" t="s">
        <v>4</v>
      </c>
      <c r="B8" s="85"/>
      <c r="C8" s="86"/>
      <c r="D8" s="80"/>
      <c r="E8" s="29"/>
    </row>
    <row r="9" spans="1:9" ht="30" x14ac:dyDescent="0.25">
      <c r="A9" s="31" t="s">
        <v>5</v>
      </c>
      <c r="B9" s="85"/>
      <c r="C9" s="86"/>
      <c r="D9" s="80"/>
      <c r="E9" s="29"/>
    </row>
    <row r="10" spans="1:9" x14ac:dyDescent="0.25">
      <c r="A10" s="31" t="s">
        <v>248</v>
      </c>
    </row>
    <row r="12" spans="1:9" x14ac:dyDescent="0.25">
      <c r="A12" s="91" t="s">
        <v>6</v>
      </c>
      <c r="B12" s="91" t="s">
        <v>7</v>
      </c>
      <c r="C12" s="91" t="s">
        <v>8</v>
      </c>
      <c r="D12" s="91"/>
      <c r="E12" s="91" t="s">
        <v>9</v>
      </c>
      <c r="F12" s="91" t="s">
        <v>10</v>
      </c>
      <c r="G12" s="91" t="s">
        <v>306</v>
      </c>
      <c r="H12" s="3" t="s">
        <v>11</v>
      </c>
    </row>
    <row r="13" spans="1:9" x14ac:dyDescent="0.25">
      <c r="A13" s="6" t="s">
        <v>12</v>
      </c>
      <c r="B13" s="6"/>
      <c r="C13" s="1"/>
      <c r="D13" s="1"/>
      <c r="E13" s="1"/>
      <c r="F13" s="7"/>
      <c r="G13" s="8"/>
      <c r="H13" s="7"/>
    </row>
    <row r="14" spans="1:9" x14ac:dyDescent="0.25">
      <c r="A14" s="6" t="s">
        <v>13</v>
      </c>
      <c r="B14" s="6"/>
      <c r="C14" s="1"/>
      <c r="D14" s="1"/>
      <c r="E14" s="1"/>
      <c r="F14" s="7"/>
      <c r="G14" s="8"/>
      <c r="H14" s="7"/>
    </row>
    <row r="15" spans="1:9" x14ac:dyDescent="0.25">
      <c r="A15" s="27" t="s">
        <v>14</v>
      </c>
      <c r="B15" s="32" t="s">
        <v>249</v>
      </c>
      <c r="C15" s="27" t="s">
        <v>15</v>
      </c>
      <c r="E15" s="27" t="s">
        <v>16</v>
      </c>
      <c r="F15" s="33">
        <v>162000</v>
      </c>
      <c r="G15" s="33">
        <v>1953.558</v>
      </c>
      <c r="H15" s="34">
        <v>4.0407000000000002</v>
      </c>
      <c r="I15" s="34"/>
    </row>
    <row r="16" spans="1:9" x14ac:dyDescent="0.25">
      <c r="A16" s="27" t="s">
        <v>17</v>
      </c>
      <c r="B16" s="32" t="s">
        <v>249</v>
      </c>
      <c r="C16" s="27" t="s">
        <v>15</v>
      </c>
      <c r="E16" s="27" t="s">
        <v>18</v>
      </c>
      <c r="F16" s="33">
        <v>257000</v>
      </c>
      <c r="G16" s="33">
        <v>1880.0835</v>
      </c>
      <c r="H16" s="34">
        <v>3.8887</v>
      </c>
      <c r="I16" s="33"/>
    </row>
    <row r="17" spans="1:10" x14ac:dyDescent="0.25">
      <c r="A17" s="27" t="s">
        <v>19</v>
      </c>
      <c r="B17" s="32" t="s">
        <v>249</v>
      </c>
      <c r="C17" s="27" t="s">
        <v>20</v>
      </c>
      <c r="E17" s="27" t="s">
        <v>21</v>
      </c>
      <c r="F17" s="33">
        <v>95000</v>
      </c>
      <c r="G17" s="33">
        <v>1276.7049999999999</v>
      </c>
      <c r="H17" s="34">
        <v>2.6406999999999998</v>
      </c>
      <c r="I17" s="33"/>
      <c r="J17" s="33"/>
    </row>
    <row r="18" spans="1:10" x14ac:dyDescent="0.25">
      <c r="A18" s="27" t="s">
        <v>22</v>
      </c>
      <c r="B18" s="32" t="s">
        <v>249</v>
      </c>
      <c r="C18" s="27" t="s">
        <v>23</v>
      </c>
      <c r="E18" s="27" t="s">
        <v>24</v>
      </c>
      <c r="F18" s="33">
        <v>43000</v>
      </c>
      <c r="G18" s="33">
        <v>1270.521</v>
      </c>
      <c r="H18" s="34">
        <v>2.6278999999999999</v>
      </c>
      <c r="I18" s="34"/>
    </row>
    <row r="19" spans="1:10" x14ac:dyDescent="0.25">
      <c r="A19" s="27" t="s">
        <v>25</v>
      </c>
      <c r="B19" s="32" t="s">
        <v>249</v>
      </c>
      <c r="C19" s="27" t="s">
        <v>26</v>
      </c>
      <c r="E19" s="27" t="s">
        <v>27</v>
      </c>
      <c r="F19" s="33">
        <v>36000</v>
      </c>
      <c r="G19" s="33">
        <v>1261.4760000000001</v>
      </c>
      <c r="H19" s="34">
        <v>2.6092</v>
      </c>
      <c r="I19" s="33"/>
    </row>
    <row r="20" spans="1:10" x14ac:dyDescent="0.25">
      <c r="A20" s="27" t="s">
        <v>28</v>
      </c>
      <c r="B20" s="32" t="s">
        <v>249</v>
      </c>
      <c r="C20" s="27" t="s">
        <v>29</v>
      </c>
      <c r="E20" s="27" t="s">
        <v>30</v>
      </c>
      <c r="F20" s="33">
        <v>68000</v>
      </c>
      <c r="G20" s="33">
        <v>1212.0319999999999</v>
      </c>
      <c r="H20" s="34">
        <v>2.5068999999999999</v>
      </c>
      <c r="I20" s="33"/>
    </row>
    <row r="21" spans="1:10" x14ac:dyDescent="0.25">
      <c r="A21" s="27" t="s">
        <v>31</v>
      </c>
      <c r="B21" s="32" t="s">
        <v>249</v>
      </c>
      <c r="C21" s="27" t="s">
        <v>32</v>
      </c>
      <c r="E21" s="27" t="s">
        <v>33</v>
      </c>
      <c r="F21" s="33">
        <v>40000</v>
      </c>
      <c r="G21" s="33">
        <v>702.88</v>
      </c>
      <c r="H21" s="34">
        <v>1.4538</v>
      </c>
      <c r="I21" s="33"/>
    </row>
    <row r="22" spans="1:10" x14ac:dyDescent="0.25">
      <c r="A22" s="27" t="s">
        <v>34</v>
      </c>
      <c r="B22" s="32" t="s">
        <v>249</v>
      </c>
      <c r="C22" s="27" t="s">
        <v>15</v>
      </c>
      <c r="E22" s="27" t="s">
        <v>35</v>
      </c>
      <c r="F22" s="33">
        <v>60000</v>
      </c>
      <c r="G22" s="33">
        <v>696.78</v>
      </c>
      <c r="H22" s="34">
        <v>1.4412</v>
      </c>
      <c r="I22" s="33"/>
    </row>
    <row r="23" spans="1:10" x14ac:dyDescent="0.25">
      <c r="A23" s="27" t="s">
        <v>36</v>
      </c>
      <c r="B23" s="32" t="s">
        <v>249</v>
      </c>
      <c r="C23" s="27" t="s">
        <v>37</v>
      </c>
      <c r="E23" s="27" t="s">
        <v>38</v>
      </c>
      <c r="F23" s="33">
        <v>90000</v>
      </c>
      <c r="G23" s="33">
        <v>653.08500000000004</v>
      </c>
      <c r="H23" s="34">
        <v>1.3508</v>
      </c>
      <c r="I23" s="34"/>
    </row>
    <row r="24" spans="1:10" x14ac:dyDescent="0.25">
      <c r="A24" s="27" t="s">
        <v>39</v>
      </c>
      <c r="B24" s="32" t="s">
        <v>249</v>
      </c>
      <c r="C24" s="27" t="s">
        <v>40</v>
      </c>
      <c r="E24" s="27" t="s">
        <v>41</v>
      </c>
      <c r="F24" s="33">
        <v>220000</v>
      </c>
      <c r="G24" s="33">
        <v>632.94000000000005</v>
      </c>
      <c r="H24" s="34">
        <v>1.3091999999999999</v>
      </c>
      <c r="I24" s="34"/>
    </row>
    <row r="25" spans="1:10" x14ac:dyDescent="0.25">
      <c r="A25" s="27" t="s">
        <v>42</v>
      </c>
      <c r="B25" s="32" t="s">
        <v>249</v>
      </c>
      <c r="C25" s="27" t="s">
        <v>43</v>
      </c>
      <c r="E25" s="27" t="s">
        <v>44</v>
      </c>
      <c r="F25" s="33">
        <v>165000</v>
      </c>
      <c r="G25" s="33">
        <v>611.57249999999999</v>
      </c>
      <c r="H25" s="34">
        <v>1.2649999999999999</v>
      </c>
      <c r="I25" s="33"/>
    </row>
    <row r="26" spans="1:10" x14ac:dyDescent="0.25">
      <c r="A26" s="27" t="s">
        <v>45</v>
      </c>
      <c r="B26" s="32" t="s">
        <v>249</v>
      </c>
      <c r="C26" s="27" t="s">
        <v>46</v>
      </c>
      <c r="E26" s="27" t="s">
        <v>47</v>
      </c>
      <c r="F26" s="33">
        <v>220308</v>
      </c>
      <c r="G26" s="33">
        <v>540.26130840000008</v>
      </c>
      <c r="H26" s="34">
        <v>1.1174999999999999</v>
      </c>
      <c r="I26" s="34"/>
    </row>
    <row r="27" spans="1:10" x14ac:dyDescent="0.25">
      <c r="A27" s="27" t="s">
        <v>48</v>
      </c>
      <c r="B27" s="32" t="s">
        <v>249</v>
      </c>
      <c r="C27" s="27" t="s">
        <v>29</v>
      </c>
      <c r="E27" s="27" t="s">
        <v>49</v>
      </c>
      <c r="F27" s="33">
        <v>40000</v>
      </c>
      <c r="G27" s="33">
        <v>539.16</v>
      </c>
      <c r="H27" s="34">
        <v>1.1152</v>
      </c>
      <c r="I27" s="34"/>
    </row>
    <row r="28" spans="1:10" x14ac:dyDescent="0.25">
      <c r="A28" s="27" t="s">
        <v>50</v>
      </c>
      <c r="B28" s="32" t="s">
        <v>249</v>
      </c>
      <c r="C28" s="27" t="s">
        <v>51</v>
      </c>
      <c r="E28" s="27" t="s">
        <v>52</v>
      </c>
      <c r="F28" s="33">
        <v>50000</v>
      </c>
      <c r="G28" s="33">
        <v>489.7</v>
      </c>
      <c r="H28" s="34">
        <v>1.0128999999999999</v>
      </c>
      <c r="I28" s="33"/>
    </row>
    <row r="29" spans="1:10" x14ac:dyDescent="0.25">
      <c r="A29" s="27" t="s">
        <v>53</v>
      </c>
      <c r="B29" s="32" t="s">
        <v>249</v>
      </c>
      <c r="C29" s="27" t="s">
        <v>54</v>
      </c>
      <c r="E29" s="27" t="s">
        <v>55</v>
      </c>
      <c r="F29" s="33">
        <v>2100</v>
      </c>
      <c r="G29" s="33">
        <v>483.42</v>
      </c>
      <c r="H29" s="34">
        <v>0.99990000000000001</v>
      </c>
      <c r="I29" s="34"/>
    </row>
    <row r="30" spans="1:10" x14ac:dyDescent="0.25">
      <c r="A30" s="27" t="s">
        <v>56</v>
      </c>
      <c r="B30" s="32" t="s">
        <v>249</v>
      </c>
      <c r="C30" s="27" t="s">
        <v>54</v>
      </c>
      <c r="E30" s="27" t="s">
        <v>57</v>
      </c>
      <c r="F30" s="33">
        <v>120000</v>
      </c>
      <c r="G30" s="33">
        <v>481.5</v>
      </c>
      <c r="H30" s="34">
        <v>0.99590000000000001</v>
      </c>
      <c r="I30" s="34"/>
    </row>
    <row r="31" spans="1:10" x14ac:dyDescent="0.25">
      <c r="A31" s="27" t="s">
        <v>58</v>
      </c>
      <c r="B31" s="32" t="s">
        <v>249</v>
      </c>
      <c r="C31" s="27" t="s">
        <v>59</v>
      </c>
      <c r="E31" s="27" t="s">
        <v>60</v>
      </c>
      <c r="F31" s="33">
        <v>12000</v>
      </c>
      <c r="G31" s="33">
        <v>473.22</v>
      </c>
      <c r="H31" s="34">
        <v>0.9788</v>
      </c>
      <c r="I31" s="33"/>
    </row>
    <row r="32" spans="1:10" x14ac:dyDescent="0.25">
      <c r="A32" s="27" t="s">
        <v>61</v>
      </c>
      <c r="B32" s="32" t="s">
        <v>249</v>
      </c>
      <c r="C32" s="27" t="s">
        <v>62</v>
      </c>
      <c r="E32" s="27" t="s">
        <v>63</v>
      </c>
      <c r="F32" s="33">
        <v>160000</v>
      </c>
      <c r="G32" s="33">
        <v>455.44</v>
      </c>
      <c r="H32" s="34">
        <v>0.94199999999999995</v>
      </c>
      <c r="I32" s="34"/>
    </row>
    <row r="33" spans="1:9" x14ac:dyDescent="0.25">
      <c r="A33" s="27" t="s">
        <v>64</v>
      </c>
      <c r="B33" s="32" t="s">
        <v>249</v>
      </c>
      <c r="C33" s="27" t="s">
        <v>65</v>
      </c>
      <c r="E33" s="27" t="s">
        <v>66</v>
      </c>
      <c r="F33" s="33">
        <v>60000</v>
      </c>
      <c r="G33" s="33">
        <v>441.57</v>
      </c>
      <c r="H33" s="34">
        <v>0.9133</v>
      </c>
      <c r="I33" s="34"/>
    </row>
    <row r="34" spans="1:9" x14ac:dyDescent="0.25">
      <c r="A34" s="27" t="s">
        <v>67</v>
      </c>
      <c r="B34" s="32" t="s">
        <v>249</v>
      </c>
      <c r="C34" s="27" t="s">
        <v>37</v>
      </c>
      <c r="E34" s="27" t="s">
        <v>68</v>
      </c>
      <c r="F34" s="33">
        <v>70000</v>
      </c>
      <c r="G34" s="33">
        <v>413.42</v>
      </c>
      <c r="H34" s="34">
        <v>0.85509999999999997</v>
      </c>
      <c r="I34" s="33"/>
    </row>
    <row r="35" spans="1:9" x14ac:dyDescent="0.25">
      <c r="A35" s="27" t="s">
        <v>69</v>
      </c>
      <c r="B35" s="32" t="s">
        <v>249</v>
      </c>
      <c r="C35" s="27" t="s">
        <v>70</v>
      </c>
      <c r="E35" s="27" t="s">
        <v>71</v>
      </c>
      <c r="F35" s="33">
        <v>1300</v>
      </c>
      <c r="G35" s="33">
        <v>413.07499999999999</v>
      </c>
      <c r="H35" s="34">
        <v>0.85440000000000005</v>
      </c>
      <c r="I35" s="34"/>
    </row>
    <row r="36" spans="1:9" x14ac:dyDescent="0.25">
      <c r="A36" s="27" t="s">
        <v>72</v>
      </c>
      <c r="B36" s="32" t="s">
        <v>249</v>
      </c>
      <c r="C36" s="27" t="s">
        <v>73</v>
      </c>
      <c r="E36" s="27" t="s">
        <v>74</v>
      </c>
      <c r="F36" s="33">
        <v>13500</v>
      </c>
      <c r="G36" s="33">
        <v>396.22500000000002</v>
      </c>
      <c r="H36" s="34">
        <v>0.81950000000000001</v>
      </c>
      <c r="I36" s="33"/>
    </row>
    <row r="37" spans="1:9" x14ac:dyDescent="0.25">
      <c r="A37" s="27" t="s">
        <v>75</v>
      </c>
      <c r="B37" s="32" t="s">
        <v>249</v>
      </c>
      <c r="C37" s="27" t="s">
        <v>76</v>
      </c>
      <c r="E37" s="27" t="s">
        <v>77</v>
      </c>
      <c r="F37" s="33">
        <v>30000</v>
      </c>
      <c r="G37" s="33">
        <v>393.63</v>
      </c>
      <c r="H37" s="34">
        <v>0.81420000000000003</v>
      </c>
      <c r="I37" s="34"/>
    </row>
    <row r="38" spans="1:9" x14ac:dyDescent="0.25">
      <c r="A38" s="27" t="s">
        <v>78</v>
      </c>
      <c r="B38" s="32" t="s">
        <v>249</v>
      </c>
      <c r="C38" s="27" t="s">
        <v>79</v>
      </c>
      <c r="E38" s="27" t="s">
        <v>80</v>
      </c>
      <c r="F38" s="33">
        <v>100000</v>
      </c>
      <c r="G38" s="33">
        <v>379.5</v>
      </c>
      <c r="H38" s="34">
        <v>0.78490000000000004</v>
      </c>
      <c r="I38" s="34"/>
    </row>
    <row r="39" spans="1:9" x14ac:dyDescent="0.25">
      <c r="A39" s="27" t="s">
        <v>81</v>
      </c>
      <c r="B39" s="32" t="s">
        <v>249</v>
      </c>
      <c r="C39" s="27" t="s">
        <v>15</v>
      </c>
      <c r="E39" s="27" t="s">
        <v>82</v>
      </c>
      <c r="F39" s="33">
        <v>50000</v>
      </c>
      <c r="G39" s="33">
        <v>376.22500000000002</v>
      </c>
      <c r="H39" s="34">
        <v>0.7782</v>
      </c>
      <c r="I39" s="33"/>
    </row>
    <row r="40" spans="1:9" x14ac:dyDescent="0.25">
      <c r="A40" s="27" t="s">
        <v>83</v>
      </c>
      <c r="B40" s="32" t="s">
        <v>249</v>
      </c>
      <c r="C40" s="27" t="s">
        <v>84</v>
      </c>
      <c r="E40" s="27" t="s">
        <v>85</v>
      </c>
      <c r="F40" s="33">
        <v>55000</v>
      </c>
      <c r="G40" s="33">
        <v>360.14</v>
      </c>
      <c r="H40" s="34">
        <v>0.74490000000000001</v>
      </c>
      <c r="I40" s="34"/>
    </row>
    <row r="41" spans="1:9" x14ac:dyDescent="0.25">
      <c r="A41" s="27" t="s">
        <v>86</v>
      </c>
      <c r="B41" s="32" t="s">
        <v>249</v>
      </c>
      <c r="C41" s="27" t="s">
        <v>87</v>
      </c>
      <c r="E41" s="27" t="s">
        <v>88</v>
      </c>
      <c r="F41" s="33">
        <v>30000</v>
      </c>
      <c r="G41" s="33">
        <v>357.18</v>
      </c>
      <c r="H41" s="34">
        <v>0.73880000000000001</v>
      </c>
      <c r="I41" s="34"/>
    </row>
    <row r="42" spans="1:9" x14ac:dyDescent="0.25">
      <c r="A42" s="27" t="s">
        <v>89</v>
      </c>
      <c r="B42" s="32" t="s">
        <v>249</v>
      </c>
      <c r="C42" s="27" t="s">
        <v>90</v>
      </c>
      <c r="E42" s="27" t="s">
        <v>91</v>
      </c>
      <c r="F42" s="33">
        <v>6500</v>
      </c>
      <c r="G42" s="33">
        <v>352.495</v>
      </c>
      <c r="H42" s="34">
        <v>0.72909999999999997</v>
      </c>
      <c r="I42" s="34"/>
    </row>
    <row r="43" spans="1:9" x14ac:dyDescent="0.25">
      <c r="A43" s="27" t="s">
        <v>92</v>
      </c>
      <c r="B43" s="32" t="s">
        <v>249</v>
      </c>
      <c r="C43" s="27" t="s">
        <v>93</v>
      </c>
      <c r="E43" s="27" t="s">
        <v>94</v>
      </c>
      <c r="F43" s="33">
        <v>60000</v>
      </c>
      <c r="G43" s="33">
        <v>349.95</v>
      </c>
      <c r="H43" s="34">
        <v>0.7238</v>
      </c>
      <c r="I43" s="34"/>
    </row>
    <row r="44" spans="1:9" x14ac:dyDescent="0.25">
      <c r="A44" s="27" t="s">
        <v>95</v>
      </c>
      <c r="B44" s="32" t="s">
        <v>249</v>
      </c>
      <c r="C44" s="27" t="s">
        <v>23</v>
      </c>
      <c r="E44" s="27" t="s">
        <v>96</v>
      </c>
      <c r="F44" s="33">
        <v>115000</v>
      </c>
      <c r="G44" s="33">
        <v>340.63</v>
      </c>
      <c r="H44" s="34">
        <v>0.7046</v>
      </c>
      <c r="I44" s="34"/>
    </row>
    <row r="45" spans="1:9" x14ac:dyDescent="0.25">
      <c r="A45" s="27" t="s">
        <v>97</v>
      </c>
      <c r="B45" s="32" t="s">
        <v>249</v>
      </c>
      <c r="C45" s="27" t="s">
        <v>98</v>
      </c>
      <c r="E45" s="27" t="s">
        <v>99</v>
      </c>
      <c r="F45" s="33">
        <v>30000</v>
      </c>
      <c r="G45" s="33">
        <v>337.95</v>
      </c>
      <c r="H45" s="34">
        <v>0.69899999999999995</v>
      </c>
      <c r="I45" s="34"/>
    </row>
    <row r="46" spans="1:9" x14ac:dyDescent="0.25">
      <c r="A46" s="27" t="s">
        <v>100</v>
      </c>
      <c r="B46" s="32" t="s">
        <v>249</v>
      </c>
      <c r="C46" s="27" t="s">
        <v>101</v>
      </c>
      <c r="E46" s="27" t="s">
        <v>102</v>
      </c>
      <c r="F46" s="33">
        <v>35000</v>
      </c>
      <c r="G46" s="33">
        <v>336.80500000000001</v>
      </c>
      <c r="H46" s="34">
        <v>0.6966</v>
      </c>
      <c r="I46" s="33"/>
    </row>
    <row r="47" spans="1:9" x14ac:dyDescent="0.25">
      <c r="A47" s="27" t="s">
        <v>103</v>
      </c>
      <c r="B47" s="32" t="s">
        <v>249</v>
      </c>
      <c r="C47" s="27" t="s">
        <v>104</v>
      </c>
      <c r="E47" s="27" t="s">
        <v>105</v>
      </c>
      <c r="F47" s="33">
        <v>38000</v>
      </c>
      <c r="G47" s="33">
        <v>336.09100000000001</v>
      </c>
      <c r="H47" s="34">
        <v>0.69520000000000004</v>
      </c>
      <c r="I47" s="34"/>
    </row>
    <row r="48" spans="1:9" x14ac:dyDescent="0.25">
      <c r="A48" s="27" t="s">
        <v>106</v>
      </c>
      <c r="B48" s="32" t="s">
        <v>249</v>
      </c>
      <c r="C48" s="27" t="s">
        <v>107</v>
      </c>
      <c r="E48" s="27" t="s">
        <v>108</v>
      </c>
      <c r="F48" s="33">
        <v>30000</v>
      </c>
      <c r="G48" s="33">
        <v>333.93</v>
      </c>
      <c r="H48" s="34">
        <v>0.69069999999999998</v>
      </c>
      <c r="I48" s="34"/>
    </row>
    <row r="49" spans="1:9" x14ac:dyDescent="0.25">
      <c r="A49" s="27" t="s">
        <v>109</v>
      </c>
      <c r="B49" s="32" t="s">
        <v>249</v>
      </c>
      <c r="C49" s="27" t="s">
        <v>110</v>
      </c>
      <c r="E49" s="27" t="s">
        <v>111</v>
      </c>
      <c r="F49" s="33">
        <v>65000</v>
      </c>
      <c r="G49" s="33">
        <v>312.97500000000002</v>
      </c>
      <c r="H49" s="34">
        <v>0.64739999999999998</v>
      </c>
      <c r="I49" s="34"/>
    </row>
    <row r="50" spans="1:9" x14ac:dyDescent="0.25">
      <c r="A50" s="27" t="s">
        <v>112</v>
      </c>
      <c r="B50" s="32" t="s">
        <v>249</v>
      </c>
      <c r="C50" s="27" t="s">
        <v>113</v>
      </c>
      <c r="E50" s="27" t="s">
        <v>114</v>
      </c>
      <c r="F50" s="33">
        <v>22000</v>
      </c>
      <c r="G50" s="33">
        <v>297.68200000000002</v>
      </c>
      <c r="H50" s="34">
        <v>0.61570000000000003</v>
      </c>
      <c r="I50" s="34"/>
    </row>
    <row r="51" spans="1:9" x14ac:dyDescent="0.25">
      <c r="A51" s="27" t="s">
        <v>115</v>
      </c>
      <c r="B51" s="32" t="s">
        <v>249</v>
      </c>
      <c r="C51" s="27" t="s">
        <v>116</v>
      </c>
      <c r="E51" s="27" t="s">
        <v>117</v>
      </c>
      <c r="F51" s="33">
        <v>10240</v>
      </c>
      <c r="G51" s="33">
        <v>291.29728</v>
      </c>
      <c r="H51" s="34">
        <v>0.60250000000000004</v>
      </c>
      <c r="I51" s="34"/>
    </row>
    <row r="52" spans="1:9" x14ac:dyDescent="0.25">
      <c r="A52" s="27" t="s">
        <v>118</v>
      </c>
      <c r="B52" s="32" t="s">
        <v>249</v>
      </c>
      <c r="C52" s="27" t="s">
        <v>62</v>
      </c>
      <c r="E52" s="27" t="s">
        <v>119</v>
      </c>
      <c r="F52" s="33">
        <v>60000</v>
      </c>
      <c r="G52" s="33">
        <v>285.27</v>
      </c>
      <c r="H52" s="34">
        <v>0.59</v>
      </c>
      <c r="I52" s="34"/>
    </row>
    <row r="53" spans="1:9" x14ac:dyDescent="0.25">
      <c r="A53" s="27" t="s">
        <v>120</v>
      </c>
      <c r="B53" s="32" t="s">
        <v>249</v>
      </c>
      <c r="C53" s="27" t="s">
        <v>121</v>
      </c>
      <c r="E53" s="27" t="s">
        <v>122</v>
      </c>
      <c r="F53" s="33">
        <v>29000</v>
      </c>
      <c r="G53" s="33">
        <v>280.63299999999998</v>
      </c>
      <c r="H53" s="34">
        <v>0.58050000000000002</v>
      </c>
      <c r="I53" s="34"/>
    </row>
    <row r="54" spans="1:9" x14ac:dyDescent="0.25">
      <c r="A54" s="27" t="s">
        <v>123</v>
      </c>
      <c r="B54" s="32" t="s">
        <v>249</v>
      </c>
      <c r="C54" s="27" t="s">
        <v>124</v>
      </c>
      <c r="E54" s="27" t="s">
        <v>125</v>
      </c>
      <c r="F54" s="33">
        <v>13000</v>
      </c>
      <c r="G54" s="33">
        <v>266.89</v>
      </c>
      <c r="H54" s="34">
        <v>0.55200000000000005</v>
      </c>
      <c r="I54" s="33"/>
    </row>
    <row r="55" spans="1:9" x14ac:dyDescent="0.25">
      <c r="A55" s="27" t="s">
        <v>126</v>
      </c>
      <c r="B55" s="32" t="s">
        <v>249</v>
      </c>
      <c r="C55" s="27" t="s">
        <v>20</v>
      </c>
      <c r="E55" s="27" t="s">
        <v>127</v>
      </c>
      <c r="F55" s="33">
        <v>190000</v>
      </c>
      <c r="G55" s="33">
        <v>257.26</v>
      </c>
      <c r="H55" s="34">
        <v>0.53210000000000002</v>
      </c>
      <c r="I55" s="34"/>
    </row>
    <row r="56" spans="1:9" x14ac:dyDescent="0.25">
      <c r="A56" s="27" t="s">
        <v>128</v>
      </c>
      <c r="B56" s="32" t="s">
        <v>249</v>
      </c>
      <c r="C56" s="27" t="s">
        <v>129</v>
      </c>
      <c r="E56" s="27" t="s">
        <v>130</v>
      </c>
      <c r="F56" s="33">
        <v>1800</v>
      </c>
      <c r="G56" s="33">
        <v>251.226</v>
      </c>
      <c r="H56" s="34">
        <v>0.51959999999999995</v>
      </c>
      <c r="I56" s="34"/>
    </row>
    <row r="57" spans="1:9" x14ac:dyDescent="0.25">
      <c r="A57" s="27" t="s">
        <v>131</v>
      </c>
      <c r="B57" s="32" t="s">
        <v>249</v>
      </c>
      <c r="C57" s="27" t="s">
        <v>132</v>
      </c>
      <c r="E57" s="27" t="s">
        <v>133</v>
      </c>
      <c r="F57" s="33">
        <v>55000</v>
      </c>
      <c r="G57" s="33">
        <v>214.44499999999999</v>
      </c>
      <c r="H57" s="34">
        <v>0.44359999999999999</v>
      </c>
      <c r="I57" s="34"/>
    </row>
    <row r="58" spans="1:9" x14ac:dyDescent="0.25">
      <c r="A58" s="27" t="s">
        <v>134</v>
      </c>
      <c r="B58" s="32" t="s">
        <v>249</v>
      </c>
      <c r="C58" s="27" t="s">
        <v>135</v>
      </c>
      <c r="E58" s="27" t="s">
        <v>136</v>
      </c>
      <c r="F58" s="33">
        <v>21681</v>
      </c>
      <c r="G58" s="33">
        <v>163.22540849999999</v>
      </c>
      <c r="H58" s="34">
        <v>0.33760000000000001</v>
      </c>
      <c r="I58" s="34"/>
    </row>
    <row r="59" spans="1:9" x14ac:dyDescent="0.25">
      <c r="B59" s="35"/>
      <c r="G59" s="36">
        <f>(SUM(G15:G58))</f>
        <v>24154.053996899995</v>
      </c>
      <c r="H59" s="50">
        <f>SUM(H15:H58)</f>
        <v>49.959599999999973</v>
      </c>
      <c r="I59" s="34"/>
    </row>
    <row r="60" spans="1:9" x14ac:dyDescent="0.25">
      <c r="A60" s="35" t="s">
        <v>137</v>
      </c>
      <c r="B60" s="35"/>
      <c r="C60" s="37"/>
      <c r="D60" s="37"/>
      <c r="E60" s="37"/>
      <c r="F60" s="38"/>
      <c r="G60" s="39"/>
      <c r="H60" s="13"/>
      <c r="I60" s="34"/>
    </row>
    <row r="61" spans="1:9" x14ac:dyDescent="0.25">
      <c r="A61" s="27" t="s">
        <v>138</v>
      </c>
      <c r="B61" s="32" t="s">
        <v>249</v>
      </c>
      <c r="C61" s="27" t="s">
        <v>139</v>
      </c>
      <c r="E61" s="27" t="s">
        <v>140</v>
      </c>
      <c r="F61" s="33">
        <v>200000</v>
      </c>
      <c r="G61" s="72">
        <v>647.38</v>
      </c>
      <c r="H61" s="34">
        <v>1.339</v>
      </c>
      <c r="I61" s="34"/>
    </row>
    <row r="62" spans="1:9" x14ac:dyDescent="0.25">
      <c r="A62" s="27" t="s">
        <v>141</v>
      </c>
      <c r="B62" s="32" t="s">
        <v>249</v>
      </c>
      <c r="C62" s="27" t="s">
        <v>139</v>
      </c>
      <c r="E62" s="27" t="s">
        <v>142</v>
      </c>
      <c r="F62" s="33">
        <v>135000</v>
      </c>
      <c r="G62" s="72">
        <v>567.39149999999995</v>
      </c>
      <c r="H62" s="34">
        <v>1.1736</v>
      </c>
      <c r="I62" s="34"/>
    </row>
    <row r="63" spans="1:9" x14ac:dyDescent="0.25">
      <c r="A63" s="35" t="s">
        <v>143</v>
      </c>
      <c r="B63" s="35"/>
      <c r="C63" s="37"/>
      <c r="D63" s="37"/>
      <c r="E63" s="37"/>
      <c r="F63" s="40"/>
      <c r="G63" s="39">
        <f>SUM(G61:G62)</f>
        <v>1214.7714999999998</v>
      </c>
      <c r="H63" s="13">
        <f>SUM(H61:H62)</f>
        <v>2.5125999999999999</v>
      </c>
      <c r="I63" s="34"/>
    </row>
    <row r="64" spans="1:9" x14ac:dyDescent="0.25">
      <c r="A64" s="35"/>
      <c r="B64" s="35"/>
      <c r="C64" s="37"/>
      <c r="D64" s="37"/>
      <c r="E64" s="37"/>
      <c r="F64" s="40"/>
      <c r="G64" s="13"/>
      <c r="H64" s="13"/>
      <c r="I64" s="34"/>
    </row>
    <row r="65" spans="1:10" x14ac:dyDescent="0.25">
      <c r="A65" s="44" t="s">
        <v>144</v>
      </c>
      <c r="B65" s="3"/>
      <c r="C65" s="9"/>
      <c r="D65" s="9"/>
      <c r="E65" s="9"/>
      <c r="F65" s="10"/>
      <c r="G65" s="41">
        <f>(G59+G63)</f>
        <v>25368.825496899994</v>
      </c>
      <c r="H65" s="5">
        <f>H59+H63</f>
        <v>52.472199999999972</v>
      </c>
      <c r="I65" s="34"/>
    </row>
    <row r="66" spans="1:10" x14ac:dyDescent="0.25">
      <c r="A66" s="35"/>
      <c r="B66" s="35"/>
      <c r="C66" s="37"/>
      <c r="D66" s="37"/>
      <c r="E66" s="37"/>
      <c r="F66" s="40"/>
      <c r="G66" s="39"/>
      <c r="H66" s="13"/>
      <c r="I66" s="34"/>
    </row>
    <row r="67" spans="1:10" ht="15.75" x14ac:dyDescent="0.25">
      <c r="A67" s="42" t="s">
        <v>145</v>
      </c>
      <c r="B67" s="42"/>
      <c r="C67" s="37"/>
      <c r="D67" s="37"/>
      <c r="E67" s="37"/>
      <c r="F67" s="40"/>
      <c r="G67" s="39"/>
      <c r="H67" s="13"/>
      <c r="I67" s="34"/>
    </row>
    <row r="68" spans="1:10" x14ac:dyDescent="0.25">
      <c r="A68" s="35" t="s">
        <v>146</v>
      </c>
      <c r="B68" s="35"/>
      <c r="C68" s="37"/>
      <c r="D68" s="37"/>
      <c r="E68" s="37"/>
      <c r="F68" s="40"/>
      <c r="G68" s="40"/>
      <c r="H68" s="43"/>
      <c r="I68" s="34"/>
    </row>
    <row r="69" spans="1:10" x14ac:dyDescent="0.25">
      <c r="A69" s="27" t="s">
        <v>147</v>
      </c>
      <c r="B69" s="32" t="s">
        <v>249</v>
      </c>
      <c r="C69" s="27" t="s">
        <v>148</v>
      </c>
      <c r="D69" s="84" t="str">
        <f t="shared" ref="D69:D96" si="0">IF(F69&gt;0,"Long", "Short")</f>
        <v>Long</v>
      </c>
      <c r="E69" s="81" t="s">
        <v>294</v>
      </c>
      <c r="F69" s="33">
        <v>4500</v>
      </c>
      <c r="G69" s="33">
        <v>555.48</v>
      </c>
      <c r="H69" s="34">
        <v>1.1489</v>
      </c>
      <c r="J69" s="34"/>
    </row>
    <row r="70" spans="1:10" x14ac:dyDescent="0.25">
      <c r="A70" s="27" t="s">
        <v>149</v>
      </c>
      <c r="B70" s="32" t="s">
        <v>249</v>
      </c>
      <c r="C70" s="27" t="s">
        <v>150</v>
      </c>
      <c r="D70" s="84" t="str">
        <f t="shared" si="0"/>
        <v>Long</v>
      </c>
      <c r="E70" s="81" t="s">
        <v>281</v>
      </c>
      <c r="F70" s="33">
        <v>81000</v>
      </c>
      <c r="G70" s="33">
        <v>365.18849999999998</v>
      </c>
      <c r="H70" s="34">
        <v>0.75529999999999997</v>
      </c>
      <c r="J70" s="33"/>
    </row>
    <row r="71" spans="1:10" x14ac:dyDescent="0.25">
      <c r="A71" s="27" t="s">
        <v>151</v>
      </c>
      <c r="B71" s="32" t="s">
        <v>249</v>
      </c>
      <c r="C71" s="27" t="s">
        <v>152</v>
      </c>
      <c r="D71" s="84" t="str">
        <f t="shared" si="0"/>
        <v>Long</v>
      </c>
      <c r="E71" s="81" t="s">
        <v>279</v>
      </c>
      <c r="F71" s="33">
        <v>131625</v>
      </c>
      <c r="G71" s="33">
        <v>327.5488125</v>
      </c>
      <c r="H71" s="34">
        <v>0.67749999999999999</v>
      </c>
      <c r="J71" s="34"/>
    </row>
    <row r="72" spans="1:10" x14ac:dyDescent="0.25">
      <c r="A72" s="27" t="s">
        <v>153</v>
      </c>
      <c r="B72" s="32" t="s">
        <v>249</v>
      </c>
      <c r="C72" s="27" t="s">
        <v>54</v>
      </c>
      <c r="D72" s="84" t="str">
        <f t="shared" si="0"/>
        <v>Long</v>
      </c>
      <c r="E72" s="81" t="s">
        <v>297</v>
      </c>
      <c r="F72" s="33">
        <v>3000</v>
      </c>
      <c r="G72" s="33">
        <v>323.16000000000003</v>
      </c>
      <c r="H72" s="34">
        <v>0.66839999999999999</v>
      </c>
      <c r="J72" s="34"/>
    </row>
    <row r="73" spans="1:10" x14ac:dyDescent="0.25">
      <c r="A73" s="27" t="s">
        <v>154</v>
      </c>
      <c r="B73" s="32" t="s">
        <v>249</v>
      </c>
      <c r="C73" s="27" t="s">
        <v>148</v>
      </c>
      <c r="D73" s="84" t="str">
        <f t="shared" si="0"/>
        <v>Long</v>
      </c>
      <c r="E73" s="81" t="s">
        <v>289</v>
      </c>
      <c r="F73" s="33">
        <v>6000</v>
      </c>
      <c r="G73" s="33">
        <v>305.27999999999997</v>
      </c>
      <c r="H73" s="34">
        <v>0.63139999999999996</v>
      </c>
      <c r="J73" s="34"/>
    </row>
    <row r="74" spans="1:10" x14ac:dyDescent="0.25">
      <c r="A74" s="27" t="s">
        <v>155</v>
      </c>
      <c r="B74" s="32" t="s">
        <v>249</v>
      </c>
      <c r="C74" s="27" t="s">
        <v>156</v>
      </c>
      <c r="D74" s="84" t="str">
        <f t="shared" si="0"/>
        <v>Long</v>
      </c>
      <c r="E74" s="81" t="s">
        <v>298</v>
      </c>
      <c r="F74" s="33">
        <v>24000</v>
      </c>
      <c r="G74" s="33">
        <v>293.25599999999997</v>
      </c>
      <c r="H74" s="34">
        <v>0.60660000000000003</v>
      </c>
      <c r="J74" s="34"/>
    </row>
    <row r="75" spans="1:10" x14ac:dyDescent="0.25">
      <c r="A75" s="27" t="s">
        <v>157</v>
      </c>
      <c r="B75" s="32" t="s">
        <v>249</v>
      </c>
      <c r="C75" s="27" t="s">
        <v>158</v>
      </c>
      <c r="D75" s="84" t="str">
        <f t="shared" si="0"/>
        <v>Long</v>
      </c>
      <c r="E75" s="81" t="s">
        <v>284</v>
      </c>
      <c r="F75" s="33">
        <v>29000</v>
      </c>
      <c r="G75" s="33">
        <v>279.06700000000001</v>
      </c>
      <c r="H75" s="34">
        <v>0.57720000000000005</v>
      </c>
      <c r="J75" s="34"/>
    </row>
    <row r="76" spans="1:10" x14ac:dyDescent="0.25">
      <c r="A76" s="27" t="s">
        <v>159</v>
      </c>
      <c r="B76" s="32" t="s">
        <v>249</v>
      </c>
      <c r="C76" s="27" t="s">
        <v>160</v>
      </c>
      <c r="D76" s="84" t="str">
        <f t="shared" si="0"/>
        <v>Long</v>
      </c>
      <c r="E76" s="81" t="s">
        <v>280</v>
      </c>
      <c r="F76" s="33">
        <v>98750</v>
      </c>
      <c r="G76" s="33">
        <v>278.22812499999998</v>
      </c>
      <c r="H76" s="34">
        <v>0.57550000000000001</v>
      </c>
      <c r="J76" s="34"/>
    </row>
    <row r="77" spans="1:10" x14ac:dyDescent="0.25">
      <c r="A77" s="27" t="s">
        <v>161</v>
      </c>
      <c r="B77" s="32" t="s">
        <v>249</v>
      </c>
      <c r="C77" s="27" t="s">
        <v>162</v>
      </c>
      <c r="D77" s="84" t="str">
        <f t="shared" si="0"/>
        <v>Long</v>
      </c>
      <c r="E77" s="81" t="s">
        <v>288</v>
      </c>
      <c r="F77" s="33">
        <v>12000</v>
      </c>
      <c r="G77" s="33">
        <v>267.012</v>
      </c>
      <c r="H77" s="34">
        <v>0.55230000000000001</v>
      </c>
      <c r="J77" s="33"/>
    </row>
    <row r="78" spans="1:10" x14ac:dyDescent="0.25">
      <c r="A78" s="27" t="s">
        <v>163</v>
      </c>
      <c r="B78" s="32" t="s">
        <v>249</v>
      </c>
      <c r="C78" s="27" t="s">
        <v>164</v>
      </c>
      <c r="D78" s="84" t="str">
        <f t="shared" si="0"/>
        <v>Long</v>
      </c>
      <c r="E78" s="81" t="s">
        <v>282</v>
      </c>
      <c r="F78" s="33">
        <v>62500</v>
      </c>
      <c r="G78" s="33">
        <v>266.40625</v>
      </c>
      <c r="H78" s="34">
        <v>0.55100000000000005</v>
      </c>
      <c r="J78" s="34"/>
    </row>
    <row r="79" spans="1:10" x14ac:dyDescent="0.25">
      <c r="A79" s="27" t="s">
        <v>165</v>
      </c>
      <c r="B79" s="32" t="s">
        <v>249</v>
      </c>
      <c r="C79" s="27" t="s">
        <v>166</v>
      </c>
      <c r="D79" s="84" t="str">
        <f t="shared" si="0"/>
        <v>Long</v>
      </c>
      <c r="E79" s="81" t="s">
        <v>292</v>
      </c>
      <c r="F79" s="33">
        <v>62500</v>
      </c>
      <c r="G79" s="33">
        <v>266.40625</v>
      </c>
      <c r="H79" s="34">
        <v>0.55100000000000005</v>
      </c>
      <c r="J79" s="34"/>
    </row>
    <row r="80" spans="1:10" x14ac:dyDescent="0.25">
      <c r="A80" s="27" t="s">
        <v>167</v>
      </c>
      <c r="B80" s="32" t="s">
        <v>249</v>
      </c>
      <c r="C80" s="27" t="s">
        <v>168</v>
      </c>
      <c r="D80" s="84" t="str">
        <f t="shared" si="0"/>
        <v>Long</v>
      </c>
      <c r="E80" s="81" t="s">
        <v>303</v>
      </c>
      <c r="F80" s="33">
        <v>17500</v>
      </c>
      <c r="G80" s="33">
        <v>263.33999999999997</v>
      </c>
      <c r="H80" s="34">
        <v>0.54469999999999996</v>
      </c>
      <c r="J80" s="34"/>
    </row>
    <row r="81" spans="1:10" x14ac:dyDescent="0.25">
      <c r="A81" s="27" t="s">
        <v>169</v>
      </c>
      <c r="B81" s="32" t="s">
        <v>249</v>
      </c>
      <c r="C81" s="27" t="s">
        <v>170</v>
      </c>
      <c r="D81" s="84" t="str">
        <f t="shared" si="0"/>
        <v>Long</v>
      </c>
      <c r="E81" s="81" t="s">
        <v>290</v>
      </c>
      <c r="F81" s="33">
        <v>7500</v>
      </c>
      <c r="G81" s="33">
        <v>262.53750000000002</v>
      </c>
      <c r="H81" s="34">
        <v>0.54300000000000004</v>
      </c>
      <c r="J81" s="33"/>
    </row>
    <row r="82" spans="1:10" x14ac:dyDescent="0.25">
      <c r="A82" s="27" t="s">
        <v>171</v>
      </c>
      <c r="B82" s="32" t="s">
        <v>249</v>
      </c>
      <c r="C82" s="27" t="s">
        <v>172</v>
      </c>
      <c r="D82" s="84" t="str">
        <f t="shared" si="0"/>
        <v>Long</v>
      </c>
      <c r="E82" s="81" t="s">
        <v>287</v>
      </c>
      <c r="F82" s="33">
        <v>189000</v>
      </c>
      <c r="G82" s="33">
        <v>261.1413</v>
      </c>
      <c r="H82" s="34">
        <v>0.54010000000000002</v>
      </c>
      <c r="J82" s="34"/>
    </row>
    <row r="83" spans="1:10" x14ac:dyDescent="0.25">
      <c r="A83" s="27" t="s">
        <v>173</v>
      </c>
      <c r="B83" s="32" t="s">
        <v>249</v>
      </c>
      <c r="C83" s="27" t="s">
        <v>174</v>
      </c>
      <c r="D83" s="84" t="str">
        <f t="shared" si="0"/>
        <v>Long</v>
      </c>
      <c r="E83" s="81" t="s">
        <v>301</v>
      </c>
      <c r="F83" s="33">
        <v>246000</v>
      </c>
      <c r="G83" s="33">
        <v>259.60379999999998</v>
      </c>
      <c r="H83" s="34">
        <v>0.53700000000000003</v>
      </c>
      <c r="J83" s="34"/>
    </row>
    <row r="84" spans="1:10" x14ac:dyDescent="0.25">
      <c r="A84" s="27" t="s">
        <v>175</v>
      </c>
      <c r="B84" s="32" t="s">
        <v>249</v>
      </c>
      <c r="C84" s="27" t="s">
        <v>176</v>
      </c>
      <c r="D84" s="84" t="str">
        <f t="shared" si="0"/>
        <v>Long</v>
      </c>
      <c r="E84" s="81" t="s">
        <v>302</v>
      </c>
      <c r="F84" s="33">
        <v>97500</v>
      </c>
      <c r="G84" s="33">
        <v>254.52375000000001</v>
      </c>
      <c r="H84" s="34">
        <v>0.52649999999999997</v>
      </c>
      <c r="J84" s="33"/>
    </row>
    <row r="85" spans="1:10" x14ac:dyDescent="0.25">
      <c r="A85" s="27" t="s">
        <v>177</v>
      </c>
      <c r="B85" s="32" t="s">
        <v>249</v>
      </c>
      <c r="C85" s="27" t="s">
        <v>178</v>
      </c>
      <c r="D85" s="84" t="str">
        <f t="shared" si="0"/>
        <v>Long</v>
      </c>
      <c r="E85" s="81" t="s">
        <v>291</v>
      </c>
      <c r="F85" s="33">
        <v>14625</v>
      </c>
      <c r="G85" s="33">
        <v>250.33612500000001</v>
      </c>
      <c r="H85" s="34">
        <v>0.51780000000000004</v>
      </c>
      <c r="J85" s="34"/>
    </row>
    <row r="86" spans="1:10" x14ac:dyDescent="0.25">
      <c r="A86" s="27" t="s">
        <v>179</v>
      </c>
      <c r="B86" s="32" t="s">
        <v>249</v>
      </c>
      <c r="C86" s="27" t="s">
        <v>180</v>
      </c>
      <c r="D86" s="84" t="str">
        <f t="shared" si="0"/>
        <v>Long</v>
      </c>
      <c r="E86" s="81" t="s">
        <v>300</v>
      </c>
      <c r="F86" s="33">
        <v>47500</v>
      </c>
      <c r="G86" s="33">
        <v>221.61125000000001</v>
      </c>
      <c r="H86" s="34">
        <v>0.45839999999999997</v>
      </c>
      <c r="J86" s="34"/>
    </row>
    <row r="87" spans="1:10" x14ac:dyDescent="0.25">
      <c r="A87" s="27" t="s">
        <v>181</v>
      </c>
      <c r="B87" s="32" t="s">
        <v>249</v>
      </c>
      <c r="C87" s="27" t="s">
        <v>182</v>
      </c>
      <c r="D87" s="84" t="str">
        <f t="shared" si="0"/>
        <v>Long</v>
      </c>
      <c r="E87" s="81" t="s">
        <v>296</v>
      </c>
      <c r="F87" s="33">
        <v>6875</v>
      </c>
      <c r="G87" s="33">
        <v>216.706875</v>
      </c>
      <c r="H87" s="34">
        <v>0.44819999999999999</v>
      </c>
      <c r="J87" s="34"/>
    </row>
    <row r="88" spans="1:10" x14ac:dyDescent="0.25">
      <c r="A88" s="27" t="s">
        <v>183</v>
      </c>
      <c r="B88" s="32" t="s">
        <v>249</v>
      </c>
      <c r="C88" s="27" t="s">
        <v>184</v>
      </c>
      <c r="D88" s="84" t="str">
        <f t="shared" si="0"/>
        <v>Long</v>
      </c>
      <c r="E88" s="81" t="s">
        <v>278</v>
      </c>
      <c r="F88" s="33">
        <v>3750</v>
      </c>
      <c r="G88" s="33">
        <v>198.9</v>
      </c>
      <c r="H88" s="34">
        <v>0.41139999999999999</v>
      </c>
      <c r="J88" s="34"/>
    </row>
    <row r="89" spans="1:10" x14ac:dyDescent="0.25">
      <c r="A89" s="27" t="s">
        <v>185</v>
      </c>
      <c r="B89" s="32" t="s">
        <v>249</v>
      </c>
      <c r="C89" s="27" t="s">
        <v>186</v>
      </c>
      <c r="D89" s="84" t="str">
        <f t="shared" si="0"/>
        <v>Long</v>
      </c>
      <c r="E89" s="81" t="s">
        <v>283</v>
      </c>
      <c r="F89" s="33">
        <v>43750</v>
      </c>
      <c r="G89" s="33">
        <v>180.66562500000001</v>
      </c>
      <c r="H89" s="34">
        <v>0.37369999999999998</v>
      </c>
      <c r="J89" s="34"/>
    </row>
    <row r="90" spans="1:10" x14ac:dyDescent="0.25">
      <c r="A90" s="27" t="s">
        <v>187</v>
      </c>
      <c r="B90" s="32" t="s">
        <v>249</v>
      </c>
      <c r="C90" s="27" t="s">
        <v>188</v>
      </c>
      <c r="D90" s="84" t="str">
        <f t="shared" si="0"/>
        <v>Short</v>
      </c>
      <c r="E90" s="81" t="s">
        <v>299</v>
      </c>
      <c r="F90" s="33">
        <v>-5000</v>
      </c>
      <c r="G90" s="33">
        <v>-234.77</v>
      </c>
      <c r="H90" s="34">
        <v>-0.48559999999999998</v>
      </c>
      <c r="J90" s="34"/>
    </row>
    <row r="91" spans="1:10" x14ac:dyDescent="0.25">
      <c r="A91" s="27" t="s">
        <v>189</v>
      </c>
      <c r="B91" s="32" t="s">
        <v>249</v>
      </c>
      <c r="C91" s="27" t="s">
        <v>152</v>
      </c>
      <c r="D91" s="84" t="str">
        <f t="shared" si="0"/>
        <v>Short</v>
      </c>
      <c r="E91" s="81" t="s">
        <v>286</v>
      </c>
      <c r="F91" s="33">
        <v>-100000</v>
      </c>
      <c r="G91" s="33">
        <v>-260.39999999999998</v>
      </c>
      <c r="H91" s="34">
        <v>-0.53859999999999997</v>
      </c>
      <c r="J91" s="34"/>
    </row>
    <row r="92" spans="1:10" x14ac:dyDescent="0.25">
      <c r="A92" s="27" t="s">
        <v>190</v>
      </c>
      <c r="B92" s="32" t="s">
        <v>249</v>
      </c>
      <c r="C92" s="27" t="s">
        <v>176</v>
      </c>
      <c r="D92" s="84" t="str">
        <f t="shared" si="0"/>
        <v>Short</v>
      </c>
      <c r="E92" s="81" t="s">
        <v>285</v>
      </c>
      <c r="F92" s="33">
        <v>-121250</v>
      </c>
      <c r="G92" s="33">
        <v>-278.43849999999998</v>
      </c>
      <c r="H92" s="34">
        <v>-0.57589999999999997</v>
      </c>
      <c r="J92" s="34"/>
    </row>
    <row r="93" spans="1:10" x14ac:dyDescent="0.25">
      <c r="A93" s="27" t="s">
        <v>191</v>
      </c>
      <c r="B93" s="32" t="s">
        <v>249</v>
      </c>
      <c r="C93" s="27" t="s">
        <v>152</v>
      </c>
      <c r="D93" s="84" t="str">
        <f t="shared" si="0"/>
        <v>Short</v>
      </c>
      <c r="E93" s="81" t="s">
        <v>304</v>
      </c>
      <c r="F93" s="33">
        <v>-177000</v>
      </c>
      <c r="G93" s="33">
        <v>-288.82859999999999</v>
      </c>
      <c r="H93" s="34">
        <v>-0.59740000000000004</v>
      </c>
      <c r="J93" s="34"/>
    </row>
    <row r="94" spans="1:10" x14ac:dyDescent="0.25">
      <c r="A94" s="27" t="s">
        <v>192</v>
      </c>
      <c r="B94" s="32" t="s">
        <v>249</v>
      </c>
      <c r="C94" s="27" t="s">
        <v>54</v>
      </c>
      <c r="D94" s="84" t="str">
        <f t="shared" si="0"/>
        <v>Short</v>
      </c>
      <c r="E94" s="81" t="s">
        <v>305</v>
      </c>
      <c r="F94" s="33">
        <v>-16250</v>
      </c>
      <c r="G94" s="33">
        <v>-290.61500000000001</v>
      </c>
      <c r="H94" s="34">
        <v>-0.60109999999999997</v>
      </c>
      <c r="J94" s="34"/>
    </row>
    <row r="95" spans="1:10" x14ac:dyDescent="0.25">
      <c r="A95" s="27" t="s">
        <v>193</v>
      </c>
      <c r="B95" s="32" t="s">
        <v>249</v>
      </c>
      <c r="C95" s="27" t="s">
        <v>182</v>
      </c>
      <c r="D95" s="84" t="str">
        <f t="shared" si="0"/>
        <v>Short</v>
      </c>
      <c r="E95" s="81" t="s">
        <v>293</v>
      </c>
      <c r="F95" s="33">
        <v>-135000</v>
      </c>
      <c r="G95" s="33">
        <v>-324.47250000000003</v>
      </c>
      <c r="H95" s="34">
        <v>-0.67110000000000003</v>
      </c>
      <c r="J95" s="34"/>
    </row>
    <row r="96" spans="1:10" x14ac:dyDescent="0.25">
      <c r="A96" s="27" t="s">
        <v>194</v>
      </c>
      <c r="B96" s="32" t="s">
        <v>249</v>
      </c>
      <c r="C96" s="27" t="s">
        <v>178</v>
      </c>
      <c r="D96" s="84" t="str">
        <f t="shared" si="0"/>
        <v>Short</v>
      </c>
      <c r="E96" s="81" t="s">
        <v>295</v>
      </c>
      <c r="F96" s="33">
        <v>-24000</v>
      </c>
      <c r="G96" s="33">
        <v>-359.28</v>
      </c>
      <c r="H96" s="34">
        <v>-0.74309999999999998</v>
      </c>
      <c r="J96" s="34"/>
    </row>
    <row r="97" spans="1:10" x14ac:dyDescent="0.25">
      <c r="A97" s="44" t="s">
        <v>143</v>
      </c>
      <c r="B97" s="45"/>
      <c r="C97" s="45"/>
      <c r="D97" s="45"/>
      <c r="E97" s="45"/>
      <c r="F97" s="46"/>
      <c r="G97" s="47">
        <f>SUM(G69:G96)</f>
        <v>3859.5945624999995</v>
      </c>
      <c r="H97" s="4">
        <f>SUM(H69:H96)</f>
        <v>7.9830999999999985</v>
      </c>
      <c r="J97" s="34"/>
    </row>
    <row r="98" spans="1:10" x14ac:dyDescent="0.25">
      <c r="J98" s="34"/>
    </row>
    <row r="99" spans="1:10" x14ac:dyDescent="0.25">
      <c r="A99" s="37" t="s">
        <v>195</v>
      </c>
      <c r="B99" s="37"/>
      <c r="C99" s="37"/>
      <c r="D99" s="37"/>
      <c r="E99" s="37"/>
      <c r="F99" s="37"/>
      <c r="G99" s="38"/>
      <c r="H99" s="39"/>
      <c r="I99" s="13"/>
      <c r="J99" s="34"/>
    </row>
    <row r="100" spans="1:10" x14ac:dyDescent="0.25">
      <c r="A100" s="27" t="s">
        <v>81</v>
      </c>
      <c r="B100" s="27" t="s">
        <v>249</v>
      </c>
      <c r="C100" s="27" t="s">
        <v>152</v>
      </c>
      <c r="D100" s="27" t="s">
        <v>196</v>
      </c>
      <c r="E100" s="27" t="s">
        <v>82</v>
      </c>
      <c r="F100" s="33">
        <v>-42000</v>
      </c>
      <c r="G100" s="33">
        <v>-1.4279999999999999</v>
      </c>
      <c r="H100" s="34">
        <v>-3.0000000000000001E-3</v>
      </c>
      <c r="J100" s="34"/>
    </row>
    <row r="101" spans="1:10" x14ac:dyDescent="0.25">
      <c r="A101" s="27" t="s">
        <v>149</v>
      </c>
      <c r="B101" s="27" t="s">
        <v>249</v>
      </c>
      <c r="C101" s="27" t="s">
        <v>150</v>
      </c>
      <c r="D101" s="27" t="s">
        <v>196</v>
      </c>
      <c r="E101" s="81" t="s">
        <v>281</v>
      </c>
      <c r="F101" s="33">
        <v>-67500</v>
      </c>
      <c r="G101" s="33">
        <v>-2.1937500000000001</v>
      </c>
      <c r="H101" s="34">
        <v>-4.4999999999999997E-3</v>
      </c>
      <c r="J101" s="34"/>
    </row>
    <row r="102" spans="1:10" x14ac:dyDescent="0.25">
      <c r="A102" s="27" t="s">
        <v>25</v>
      </c>
      <c r="B102" s="27" t="s">
        <v>249</v>
      </c>
      <c r="C102" s="27" t="s">
        <v>197</v>
      </c>
      <c r="D102" s="27" t="s">
        <v>196</v>
      </c>
      <c r="E102" s="27" t="s">
        <v>27</v>
      </c>
      <c r="F102" s="33">
        <v>-14000</v>
      </c>
      <c r="G102" s="33">
        <v>-2.2330000000000001</v>
      </c>
      <c r="H102" s="34">
        <v>-4.5999999999999999E-3</v>
      </c>
      <c r="J102" s="34"/>
    </row>
    <row r="103" spans="1:10" x14ac:dyDescent="0.25">
      <c r="A103" s="27" t="s">
        <v>19</v>
      </c>
      <c r="B103" s="27" t="s">
        <v>249</v>
      </c>
      <c r="C103" s="27" t="s">
        <v>160</v>
      </c>
      <c r="D103" s="27" t="s">
        <v>196</v>
      </c>
      <c r="E103" s="27" t="s">
        <v>21</v>
      </c>
      <c r="F103" s="33">
        <v>-35000</v>
      </c>
      <c r="G103" s="33">
        <v>-2.3624999999999998</v>
      </c>
      <c r="H103" s="34">
        <v>-4.8999999999999998E-3</v>
      </c>
      <c r="J103" s="34"/>
    </row>
    <row r="104" spans="1:10" x14ac:dyDescent="0.25">
      <c r="A104" s="27" t="s">
        <v>42</v>
      </c>
      <c r="B104" s="27" t="s">
        <v>249</v>
      </c>
      <c r="C104" s="27" t="s">
        <v>198</v>
      </c>
      <c r="D104" s="27" t="s">
        <v>196</v>
      </c>
      <c r="E104" s="27" t="s">
        <v>44</v>
      </c>
      <c r="F104" s="33">
        <v>-90000</v>
      </c>
      <c r="G104" s="33">
        <v>-2.4300000000000002</v>
      </c>
      <c r="H104" s="34">
        <v>-5.0000000000000001E-3</v>
      </c>
      <c r="J104" s="34"/>
    </row>
    <row r="105" spans="1:10" x14ac:dyDescent="0.25">
      <c r="A105" s="27" t="s">
        <v>123</v>
      </c>
      <c r="B105" s="27" t="s">
        <v>249</v>
      </c>
      <c r="C105" s="27" t="s">
        <v>188</v>
      </c>
      <c r="D105" s="27" t="s">
        <v>196</v>
      </c>
      <c r="E105" s="27" t="s">
        <v>125</v>
      </c>
      <c r="F105" s="33">
        <v>-12375</v>
      </c>
      <c r="G105" s="33">
        <v>-2.7286874999999999</v>
      </c>
      <c r="H105" s="34">
        <v>-5.5999999999999999E-3</v>
      </c>
      <c r="J105" s="34"/>
    </row>
    <row r="106" spans="1:10" x14ac:dyDescent="0.25">
      <c r="A106" s="27" t="s">
        <v>28</v>
      </c>
      <c r="B106" s="27" t="s">
        <v>249</v>
      </c>
      <c r="C106" s="27" t="s">
        <v>199</v>
      </c>
      <c r="D106" s="27" t="s">
        <v>196</v>
      </c>
      <c r="E106" s="27" t="s">
        <v>30</v>
      </c>
      <c r="F106" s="33">
        <v>-28500</v>
      </c>
      <c r="G106" s="33">
        <v>-3.1777500000000001</v>
      </c>
      <c r="H106" s="34">
        <v>-6.6E-3</v>
      </c>
      <c r="J106" s="34"/>
    </row>
    <row r="107" spans="1:10" x14ac:dyDescent="0.25">
      <c r="A107" s="27" t="s">
        <v>175</v>
      </c>
      <c r="B107" s="27" t="s">
        <v>249</v>
      </c>
      <c r="C107" s="27" t="s">
        <v>176</v>
      </c>
      <c r="D107" s="27" t="s">
        <v>196</v>
      </c>
      <c r="E107" s="81" t="s">
        <v>302</v>
      </c>
      <c r="F107" s="33">
        <v>-91000</v>
      </c>
      <c r="G107" s="33">
        <v>-3.1850000000000001</v>
      </c>
      <c r="H107" s="34">
        <v>-6.6E-3</v>
      </c>
      <c r="J107" s="34"/>
    </row>
    <row r="108" spans="1:10" x14ac:dyDescent="0.25">
      <c r="A108" s="27" t="s">
        <v>161</v>
      </c>
      <c r="B108" s="27" t="s">
        <v>249</v>
      </c>
      <c r="C108" s="27" t="s">
        <v>162</v>
      </c>
      <c r="D108" s="27" t="s">
        <v>196</v>
      </c>
      <c r="E108" s="81" t="s">
        <v>288</v>
      </c>
      <c r="F108" s="33">
        <v>-12000</v>
      </c>
      <c r="G108" s="33">
        <v>-3.9060000000000001</v>
      </c>
      <c r="H108" s="34">
        <v>-8.0999999999999996E-3</v>
      </c>
      <c r="J108" s="34"/>
    </row>
    <row r="109" spans="1:10" x14ac:dyDescent="0.25">
      <c r="A109" s="27" t="s">
        <v>169</v>
      </c>
      <c r="B109" s="27" t="s">
        <v>249</v>
      </c>
      <c r="C109" s="27" t="s">
        <v>170</v>
      </c>
      <c r="D109" s="27" t="s">
        <v>196</v>
      </c>
      <c r="E109" s="81" t="s">
        <v>290</v>
      </c>
      <c r="F109" s="33">
        <v>-7500</v>
      </c>
      <c r="G109" s="33">
        <v>-4.0012499999999998</v>
      </c>
      <c r="H109" s="34">
        <v>-8.3000000000000001E-3</v>
      </c>
      <c r="J109" s="34"/>
    </row>
    <row r="110" spans="1:10" x14ac:dyDescent="0.25">
      <c r="A110" s="27" t="s">
        <v>67</v>
      </c>
      <c r="B110" s="27" t="s">
        <v>249</v>
      </c>
      <c r="C110" s="27" t="s">
        <v>178</v>
      </c>
      <c r="D110" s="27" t="s">
        <v>196</v>
      </c>
      <c r="E110" s="27" t="s">
        <v>68</v>
      </c>
      <c r="F110" s="33">
        <v>-66000</v>
      </c>
      <c r="G110" s="33">
        <v>-4.0919999999999996</v>
      </c>
      <c r="H110" s="34">
        <v>-8.5000000000000006E-3</v>
      </c>
      <c r="J110" s="34"/>
    </row>
    <row r="111" spans="1:10" x14ac:dyDescent="0.25">
      <c r="A111" s="27" t="s">
        <v>31</v>
      </c>
      <c r="B111" s="27" t="s">
        <v>249</v>
      </c>
      <c r="C111" s="27" t="s">
        <v>184</v>
      </c>
      <c r="D111" s="27" t="s">
        <v>196</v>
      </c>
      <c r="E111" s="27" t="s">
        <v>33</v>
      </c>
      <c r="F111" s="33">
        <v>-28000</v>
      </c>
      <c r="G111" s="33">
        <v>-4.2699999999999996</v>
      </c>
      <c r="H111" s="34">
        <v>-8.8000000000000005E-3</v>
      </c>
      <c r="J111" s="34"/>
    </row>
    <row r="112" spans="1:10" x14ac:dyDescent="0.25">
      <c r="A112" s="27" t="s">
        <v>58</v>
      </c>
      <c r="B112" s="27" t="s">
        <v>249</v>
      </c>
      <c r="C112" s="27" t="s">
        <v>164</v>
      </c>
      <c r="D112" s="27" t="s">
        <v>196</v>
      </c>
      <c r="E112" s="27" t="s">
        <v>60</v>
      </c>
      <c r="F112" s="33">
        <v>-9000</v>
      </c>
      <c r="G112" s="33">
        <v>-4.3380000000000001</v>
      </c>
      <c r="H112" s="34">
        <v>-8.9999999999999993E-3</v>
      </c>
      <c r="J112" s="34"/>
    </row>
    <row r="113" spans="1:11" x14ac:dyDescent="0.25">
      <c r="A113" s="27" t="s">
        <v>100</v>
      </c>
      <c r="B113" s="27" t="s">
        <v>249</v>
      </c>
      <c r="C113" s="27" t="s">
        <v>200</v>
      </c>
      <c r="D113" s="27" t="s">
        <v>196</v>
      </c>
      <c r="E113" s="27" t="s">
        <v>102</v>
      </c>
      <c r="F113" s="33">
        <v>-26250</v>
      </c>
      <c r="G113" s="33">
        <v>-4.80375</v>
      </c>
      <c r="H113" s="34">
        <v>-9.9000000000000008E-3</v>
      </c>
      <c r="J113" s="34"/>
    </row>
    <row r="114" spans="1:11" x14ac:dyDescent="0.25">
      <c r="A114" s="27" t="s">
        <v>201</v>
      </c>
      <c r="B114" s="27" t="s">
        <v>249</v>
      </c>
      <c r="C114" s="27" t="s">
        <v>202</v>
      </c>
      <c r="D114" s="27" t="s">
        <v>196</v>
      </c>
      <c r="E114" s="27" t="s">
        <v>74</v>
      </c>
      <c r="F114" s="33">
        <v>-10500</v>
      </c>
      <c r="G114" s="33">
        <v>-4.7722499999999997</v>
      </c>
      <c r="H114" s="34">
        <v>-9.9000000000000008E-3</v>
      </c>
      <c r="J114" s="34"/>
    </row>
    <row r="115" spans="1:11" x14ac:dyDescent="0.25">
      <c r="A115" s="27" t="s">
        <v>50</v>
      </c>
      <c r="B115" s="27" t="s">
        <v>249</v>
      </c>
      <c r="C115" s="27" t="s">
        <v>152</v>
      </c>
      <c r="D115" s="27" t="s">
        <v>196</v>
      </c>
      <c r="E115" s="27" t="s">
        <v>52</v>
      </c>
      <c r="F115" s="33">
        <v>-45000</v>
      </c>
      <c r="G115" s="33">
        <v>-6.2324999999999999</v>
      </c>
      <c r="H115" s="34">
        <v>-1.29E-2</v>
      </c>
      <c r="J115" s="34"/>
      <c r="K115" s="48"/>
    </row>
    <row r="116" spans="1:11" x14ac:dyDescent="0.25">
      <c r="A116" s="27" t="s">
        <v>19</v>
      </c>
      <c r="B116" s="27" t="s">
        <v>249</v>
      </c>
      <c r="C116" s="27" t="s">
        <v>160</v>
      </c>
      <c r="D116" s="27" t="s">
        <v>196</v>
      </c>
      <c r="E116" s="27" t="s">
        <v>21</v>
      </c>
      <c r="F116" s="33">
        <v>-50000</v>
      </c>
      <c r="G116" s="33">
        <v>-6.5</v>
      </c>
      <c r="H116" s="34">
        <v>-1.34E-2</v>
      </c>
      <c r="J116" s="34"/>
    </row>
    <row r="117" spans="1:11" x14ac:dyDescent="0.25">
      <c r="A117" s="27" t="s">
        <v>34</v>
      </c>
      <c r="B117" s="27" t="s">
        <v>249</v>
      </c>
      <c r="C117" s="27" t="s">
        <v>152</v>
      </c>
      <c r="D117" s="27" t="s">
        <v>196</v>
      </c>
      <c r="E117" s="27" t="s">
        <v>35</v>
      </c>
      <c r="F117" s="33">
        <v>-43750</v>
      </c>
      <c r="G117" s="33">
        <v>-7.7437500000000004</v>
      </c>
      <c r="H117" s="34">
        <v>-1.6E-2</v>
      </c>
      <c r="J117" s="34"/>
    </row>
    <row r="118" spans="1:11" x14ac:dyDescent="0.25">
      <c r="A118" s="27" t="s">
        <v>17</v>
      </c>
      <c r="B118" s="27" t="s">
        <v>249</v>
      </c>
      <c r="C118" s="27" t="s">
        <v>152</v>
      </c>
      <c r="D118" s="27" t="s">
        <v>196</v>
      </c>
      <c r="E118" s="27" t="s">
        <v>18</v>
      </c>
      <c r="F118" s="33">
        <v>-82500</v>
      </c>
      <c r="G118" s="33">
        <v>-8.7037499999999994</v>
      </c>
      <c r="H118" s="34">
        <v>-1.7999999999999999E-2</v>
      </c>
      <c r="J118" s="34"/>
    </row>
    <row r="119" spans="1:11" x14ac:dyDescent="0.25">
      <c r="A119" s="49" t="s">
        <v>143</v>
      </c>
      <c r="E119" s="38"/>
      <c r="G119" s="36">
        <f>(SUM(G100:G118))</f>
        <v>-79.101937500000005</v>
      </c>
      <c r="H119" s="50">
        <f>SUM(H100:H118)</f>
        <v>-0.1636</v>
      </c>
    </row>
    <row r="120" spans="1:11" x14ac:dyDescent="0.25">
      <c r="A120" s="49"/>
      <c r="E120" s="38"/>
      <c r="G120" s="36"/>
      <c r="H120" s="34"/>
    </row>
    <row r="121" spans="1:11" x14ac:dyDescent="0.25">
      <c r="A121" s="51" t="s">
        <v>144</v>
      </c>
      <c r="B121" s="45"/>
      <c r="C121" s="45"/>
      <c r="D121" s="45"/>
      <c r="E121" s="52"/>
      <c r="F121" s="45"/>
      <c r="G121" s="53">
        <f>(SUM(G97,G119))</f>
        <v>3780.4926249999994</v>
      </c>
      <c r="H121" s="54">
        <f>SUM(H97,H119)</f>
        <v>7.8194999999999988</v>
      </c>
    </row>
    <row r="122" spans="1:11" x14ac:dyDescent="0.25">
      <c r="A122" s="49"/>
      <c r="E122" s="55"/>
      <c r="G122" s="36"/>
      <c r="H122" s="50"/>
      <c r="I122" s="34"/>
    </row>
    <row r="123" spans="1:11" x14ac:dyDescent="0.25">
      <c r="A123" s="6" t="s">
        <v>203</v>
      </c>
      <c r="B123" s="2"/>
      <c r="C123" s="1"/>
      <c r="D123" s="1"/>
      <c r="E123" s="1"/>
      <c r="F123" s="7"/>
      <c r="G123" s="7"/>
      <c r="H123" s="7"/>
      <c r="I123" s="34"/>
    </row>
    <row r="124" spans="1:11" x14ac:dyDescent="0.25">
      <c r="A124" s="6" t="s">
        <v>13</v>
      </c>
      <c r="B124" s="2"/>
      <c r="C124" s="1"/>
      <c r="D124" s="1"/>
      <c r="E124" s="1"/>
      <c r="F124" s="7"/>
      <c r="G124" s="7"/>
      <c r="H124" s="7"/>
      <c r="I124" s="34"/>
    </row>
    <row r="125" spans="1:11" x14ac:dyDescent="0.25">
      <c r="A125" s="6" t="s">
        <v>204</v>
      </c>
      <c r="B125" s="2"/>
      <c r="C125" s="1"/>
      <c r="D125" s="1"/>
      <c r="E125" s="1"/>
      <c r="F125" s="7"/>
      <c r="G125" s="7"/>
      <c r="H125" s="7"/>
      <c r="I125" s="34"/>
    </row>
    <row r="126" spans="1:11" x14ac:dyDescent="0.25">
      <c r="A126" s="1" t="s">
        <v>205</v>
      </c>
      <c r="B126" s="56">
        <v>6.9</v>
      </c>
      <c r="C126" s="1" t="s">
        <v>206</v>
      </c>
      <c r="D126" s="1"/>
      <c r="E126" s="27" t="s">
        <v>207</v>
      </c>
      <c r="F126" s="33">
        <v>1000000</v>
      </c>
      <c r="G126" s="33">
        <v>1004.801</v>
      </c>
      <c r="H126" s="34">
        <v>2.0783</v>
      </c>
      <c r="I126" s="34"/>
    </row>
    <row r="127" spans="1:11" x14ac:dyDescent="0.25">
      <c r="A127" s="1" t="s">
        <v>208</v>
      </c>
      <c r="B127" s="56">
        <v>7.9</v>
      </c>
      <c r="C127" s="1" t="s">
        <v>206</v>
      </c>
      <c r="D127" s="1"/>
      <c r="E127" s="27" t="s">
        <v>209</v>
      </c>
      <c r="F127" s="33">
        <v>1000000</v>
      </c>
      <c r="G127" s="33">
        <v>976.18899999999996</v>
      </c>
      <c r="H127" s="34">
        <v>2.0190999999999999</v>
      </c>
      <c r="I127" s="34"/>
    </row>
    <row r="128" spans="1:11" x14ac:dyDescent="0.25">
      <c r="A128" s="6" t="s">
        <v>210</v>
      </c>
      <c r="B128" s="16"/>
      <c r="C128" s="6"/>
      <c r="D128" s="6"/>
      <c r="E128" s="6"/>
      <c r="F128" s="11"/>
      <c r="G128" s="12">
        <f>SUM(G126:G127)</f>
        <v>1980.99</v>
      </c>
      <c r="H128" s="13">
        <f>SUM(H126,H127)</f>
        <v>4.0974000000000004</v>
      </c>
      <c r="I128" s="34"/>
    </row>
    <row r="129" spans="1:9" x14ac:dyDescent="0.25">
      <c r="A129" s="6" t="s">
        <v>211</v>
      </c>
      <c r="B129" s="76"/>
      <c r="C129" s="1"/>
      <c r="D129" s="1"/>
      <c r="E129" s="1"/>
      <c r="F129" s="78"/>
      <c r="G129" s="79"/>
      <c r="H129" s="2"/>
      <c r="I129" s="34"/>
    </row>
    <row r="130" spans="1:9" x14ac:dyDescent="0.25">
      <c r="A130" s="1" t="s">
        <v>218</v>
      </c>
      <c r="B130" s="32">
        <v>8.32</v>
      </c>
      <c r="C130" s="1" t="s">
        <v>219</v>
      </c>
      <c r="D130" s="1"/>
      <c r="E130" s="27" t="s">
        <v>220</v>
      </c>
      <c r="F130" s="77">
        <v>2500</v>
      </c>
      <c r="G130" s="77">
        <v>2529.0549999999998</v>
      </c>
      <c r="H130" s="34">
        <v>5.2309999999999999</v>
      </c>
      <c r="I130" s="34"/>
    </row>
    <row r="131" spans="1:9" x14ac:dyDescent="0.25">
      <c r="A131" s="1" t="s">
        <v>212</v>
      </c>
      <c r="B131" s="56">
        <v>7.72</v>
      </c>
      <c r="C131" s="1" t="s">
        <v>213</v>
      </c>
      <c r="D131" s="1"/>
      <c r="E131" s="27" t="s">
        <v>214</v>
      </c>
      <c r="F131" s="77">
        <v>250</v>
      </c>
      <c r="G131" s="77">
        <v>2503.3924999999999</v>
      </c>
      <c r="H131" s="34">
        <v>5.1779999999999999</v>
      </c>
      <c r="I131" s="34"/>
    </row>
    <row r="132" spans="1:9" x14ac:dyDescent="0.25">
      <c r="A132" s="1" t="s">
        <v>221</v>
      </c>
      <c r="B132" s="56">
        <v>7.5</v>
      </c>
      <c r="C132" s="1" t="s">
        <v>213</v>
      </c>
      <c r="D132" s="1"/>
      <c r="E132" s="27" t="s">
        <v>222</v>
      </c>
      <c r="F132" s="77">
        <v>2500</v>
      </c>
      <c r="G132" s="77">
        <v>2500.1025</v>
      </c>
      <c r="H132" s="34">
        <v>5.1711999999999998</v>
      </c>
      <c r="I132" s="34"/>
    </row>
    <row r="133" spans="1:9" x14ac:dyDescent="0.25">
      <c r="A133" s="1" t="s">
        <v>215</v>
      </c>
      <c r="B133" s="56">
        <v>8.6999999999999993</v>
      </c>
      <c r="C133" s="1" t="s">
        <v>216</v>
      </c>
      <c r="D133" s="1"/>
      <c r="E133" s="27" t="s">
        <v>217</v>
      </c>
      <c r="F133" s="77">
        <v>2000</v>
      </c>
      <c r="G133" s="77">
        <v>1988.22</v>
      </c>
      <c r="H133" s="34">
        <v>4.1124000000000001</v>
      </c>
      <c r="I133" s="34"/>
    </row>
    <row r="134" spans="1:9" x14ac:dyDescent="0.25">
      <c r="A134" s="6" t="s">
        <v>223</v>
      </c>
      <c r="B134" s="16"/>
      <c r="C134" s="6"/>
      <c r="D134" s="6"/>
      <c r="E134" s="6"/>
      <c r="F134" s="77"/>
      <c r="G134" s="75">
        <f>SUM(G130:G133)</f>
        <v>9520.77</v>
      </c>
      <c r="H134" s="13">
        <f>SUM(H130:H133)</f>
        <v>19.692599999999999</v>
      </c>
      <c r="I134" s="34"/>
    </row>
    <row r="135" spans="1:9" x14ac:dyDescent="0.25">
      <c r="A135" s="6" t="s">
        <v>224</v>
      </c>
      <c r="B135" s="76"/>
      <c r="C135" s="1"/>
      <c r="D135" s="1"/>
      <c r="E135" s="1"/>
      <c r="F135" s="78"/>
      <c r="G135" s="79"/>
      <c r="H135" s="2"/>
      <c r="I135" s="34"/>
    </row>
    <row r="136" spans="1:9" x14ac:dyDescent="0.25">
      <c r="A136" s="1" t="s">
        <v>225</v>
      </c>
      <c r="B136" s="56">
        <v>5.2999698999999998</v>
      </c>
      <c r="C136" s="1" t="s">
        <v>226</v>
      </c>
      <c r="D136" s="1"/>
      <c r="E136" s="27" t="s">
        <v>227</v>
      </c>
      <c r="F136" s="33">
        <v>4000000</v>
      </c>
      <c r="G136" s="33">
        <v>3971.1680000000001</v>
      </c>
      <c r="H136" s="34">
        <v>8.2139000000000006</v>
      </c>
      <c r="I136" s="34"/>
    </row>
    <row r="137" spans="1:9" x14ac:dyDescent="0.25">
      <c r="A137" s="6" t="s">
        <v>228</v>
      </c>
      <c r="B137" s="13"/>
      <c r="C137" s="6"/>
      <c r="D137" s="6"/>
      <c r="E137" s="6"/>
      <c r="F137" s="14"/>
      <c r="G137" s="12">
        <f>SUM(G136:G136)</f>
        <v>3971.1680000000001</v>
      </c>
      <c r="H137" s="13">
        <f>SUM(H136:H136)</f>
        <v>8.2139000000000006</v>
      </c>
      <c r="I137" s="34"/>
    </row>
    <row r="138" spans="1:9" x14ac:dyDescent="0.25">
      <c r="A138" s="6" t="s">
        <v>229</v>
      </c>
      <c r="B138" s="13"/>
      <c r="C138" s="6"/>
      <c r="D138" s="6"/>
      <c r="E138" s="6"/>
      <c r="F138" s="14"/>
      <c r="G138" s="77">
        <v>4597.9954917000005</v>
      </c>
      <c r="H138" s="34">
        <v>9.5104000000000006</v>
      </c>
      <c r="I138" s="34"/>
    </row>
    <row r="139" spans="1:9" x14ac:dyDescent="0.25">
      <c r="A139" s="3" t="s">
        <v>230</v>
      </c>
      <c r="B139" s="4"/>
      <c r="C139" s="3"/>
      <c r="D139" s="3"/>
      <c r="E139" s="3"/>
      <c r="F139" s="5"/>
      <c r="G139" s="15">
        <f>SUM(G65,G119,G128,G134,G137,G138)</f>
        <v>45360.647051099993</v>
      </c>
      <c r="H139" s="4">
        <f>SUM(H65,H119,H128,H134,H137,H138)</f>
        <v>93.822899999999976</v>
      </c>
      <c r="I139" s="34"/>
    </row>
    <row r="140" spans="1:9" x14ac:dyDescent="0.25">
      <c r="A140" s="6" t="s">
        <v>231</v>
      </c>
      <c r="C140" s="6"/>
      <c r="D140" s="6"/>
      <c r="E140" s="6"/>
      <c r="F140" s="14"/>
      <c r="G140" s="12">
        <f>(G141-G139)</f>
        <v>2986.4562319100005</v>
      </c>
      <c r="H140" s="13">
        <f>H141-H139</f>
        <v>6.1771000000000242</v>
      </c>
      <c r="I140" s="34"/>
    </row>
    <row r="141" spans="1:9" x14ac:dyDescent="0.25">
      <c r="A141" s="3" t="s">
        <v>232</v>
      </c>
      <c r="B141" s="45"/>
      <c r="C141" s="3"/>
      <c r="D141" s="3"/>
      <c r="E141" s="3"/>
      <c r="F141" s="5"/>
      <c r="G141" s="57">
        <v>48347.103283009994</v>
      </c>
      <c r="H141" s="4">
        <v>100</v>
      </c>
      <c r="I141" s="34"/>
    </row>
    <row r="142" spans="1:9" x14ac:dyDescent="0.25">
      <c r="A142" s="6"/>
      <c r="C142" s="6"/>
      <c r="D142" s="6"/>
      <c r="E142" s="6"/>
      <c r="F142" s="14"/>
      <c r="G142" s="39"/>
      <c r="H142" s="14"/>
      <c r="I142" s="34"/>
    </row>
    <row r="143" spans="1:9" x14ac:dyDescent="0.25">
      <c r="G143" s="39"/>
      <c r="H143" s="34"/>
      <c r="I143" s="34"/>
    </row>
    <row r="144" spans="1:9" x14ac:dyDescent="0.25">
      <c r="A144" s="6" t="s">
        <v>233</v>
      </c>
      <c r="G144" s="39"/>
      <c r="I144" s="34"/>
    </row>
    <row r="145" spans="1:9" x14ac:dyDescent="0.25">
      <c r="A145" s="6" t="s">
        <v>234</v>
      </c>
      <c r="G145" s="39"/>
      <c r="I145" s="34"/>
    </row>
    <row r="146" spans="1:9" x14ac:dyDescent="0.25">
      <c r="A146" s="6" t="s">
        <v>235</v>
      </c>
      <c r="B146" s="2" t="s">
        <v>236</v>
      </c>
      <c r="G146" s="39"/>
      <c r="I146" s="34"/>
    </row>
    <row r="147" spans="1:9" x14ac:dyDescent="0.25">
      <c r="A147" s="6" t="s">
        <v>237</v>
      </c>
      <c r="G147" s="39"/>
      <c r="I147" s="34"/>
    </row>
    <row r="148" spans="1:9" x14ac:dyDescent="0.25">
      <c r="A148" s="6"/>
    </row>
    <row r="149" spans="1:9" x14ac:dyDescent="0.25">
      <c r="A149" s="1" t="s">
        <v>238</v>
      </c>
    </row>
    <row r="150" spans="1:9" x14ac:dyDescent="0.25">
      <c r="A150" s="1" t="s">
        <v>245</v>
      </c>
    </row>
    <row r="151" spans="1:9" x14ac:dyDescent="0.25">
      <c r="A151" s="1" t="s">
        <v>246</v>
      </c>
    </row>
    <row r="152" spans="1:9" x14ac:dyDescent="0.25">
      <c r="A152" s="1" t="s">
        <v>247</v>
      </c>
    </row>
    <row r="154" spans="1:9" x14ac:dyDescent="0.25">
      <c r="A154" s="6" t="s">
        <v>239</v>
      </c>
    </row>
    <row r="155" spans="1:9" x14ac:dyDescent="0.25">
      <c r="A155" s="1" t="s">
        <v>240</v>
      </c>
    </row>
    <row r="156" spans="1:9" x14ac:dyDescent="0.25">
      <c r="A156" s="1" t="s">
        <v>241</v>
      </c>
    </row>
    <row r="157" spans="1:9" x14ac:dyDescent="0.25">
      <c r="A157" s="1" t="s">
        <v>242</v>
      </c>
      <c r="B157" s="2" t="s">
        <v>243</v>
      </c>
    </row>
    <row r="158" spans="1:9" x14ac:dyDescent="0.25">
      <c r="A158" s="1"/>
      <c r="B158" s="2"/>
    </row>
    <row r="159" spans="1:9" x14ac:dyDescent="0.25">
      <c r="A159" s="58" t="s">
        <v>255</v>
      </c>
      <c r="B159" s="59"/>
    </row>
    <row r="160" spans="1:9" ht="30" x14ac:dyDescent="0.25">
      <c r="A160" s="58" t="s">
        <v>256</v>
      </c>
      <c r="B160" s="60" t="s">
        <v>257</v>
      </c>
    </row>
    <row r="161" spans="1:6" x14ac:dyDescent="0.25">
      <c r="A161" s="61" t="s">
        <v>258</v>
      </c>
      <c r="B161" s="62">
        <v>1000</v>
      </c>
    </row>
    <row r="162" spans="1:6" x14ac:dyDescent="0.25">
      <c r="A162" s="61" t="s">
        <v>259</v>
      </c>
      <c r="B162" s="63">
        <v>0</v>
      </c>
    </row>
    <row r="163" spans="1:6" x14ac:dyDescent="0.25">
      <c r="A163" s="61" t="s">
        <v>260</v>
      </c>
      <c r="B163" s="63">
        <v>0</v>
      </c>
    </row>
    <row r="164" spans="1:6" x14ac:dyDescent="0.25">
      <c r="A164" s="61" t="s">
        <v>261</v>
      </c>
      <c r="B164" s="59">
        <v>3000</v>
      </c>
    </row>
    <row r="165" spans="1:6" x14ac:dyDescent="0.25">
      <c r="A165" s="61" t="s">
        <v>262</v>
      </c>
      <c r="B165" s="63">
        <v>0</v>
      </c>
    </row>
    <row r="166" spans="1:6" x14ac:dyDescent="0.25">
      <c r="A166" s="61" t="s">
        <v>263</v>
      </c>
      <c r="B166" s="63">
        <v>0</v>
      </c>
    </row>
    <row r="167" spans="1:6" x14ac:dyDescent="0.25">
      <c r="A167" s="58" t="s">
        <v>264</v>
      </c>
      <c r="B167" s="59">
        <v>4000</v>
      </c>
    </row>
    <row r="168" spans="1:6" x14ac:dyDescent="0.25">
      <c r="A168" s="1"/>
      <c r="B168" s="2"/>
    </row>
    <row r="169" spans="1:6" x14ac:dyDescent="0.25">
      <c r="A169" s="1"/>
      <c r="B169" s="2"/>
    </row>
    <row r="170" spans="1:6" x14ac:dyDescent="0.25">
      <c r="A170" s="17" t="s">
        <v>270</v>
      </c>
      <c r="B170" s="67">
        <v>46112</v>
      </c>
      <c r="C170" s="20"/>
      <c r="D170" s="22"/>
      <c r="E170" s="22"/>
      <c r="F170" s="23"/>
    </row>
    <row r="171" spans="1:6" x14ac:dyDescent="0.25">
      <c r="A171" s="17" t="s">
        <v>250</v>
      </c>
      <c r="B171" s="18" t="s">
        <v>251</v>
      </c>
      <c r="C171" s="17" t="s">
        <v>252</v>
      </c>
      <c r="D171" s="19"/>
      <c r="E171" s="19" t="s">
        <v>253</v>
      </c>
      <c r="F171" s="25" t="s">
        <v>254</v>
      </c>
    </row>
    <row r="172" spans="1:6" x14ac:dyDescent="0.25">
      <c r="A172" s="68" t="s">
        <v>243</v>
      </c>
      <c r="B172" s="69" t="s">
        <v>243</v>
      </c>
      <c r="C172" s="68" t="s">
        <v>243</v>
      </c>
      <c r="D172" s="70"/>
      <c r="E172" s="70" t="s">
        <v>243</v>
      </c>
      <c r="F172" s="24" t="s">
        <v>243</v>
      </c>
    </row>
    <row r="173" spans="1:6" x14ac:dyDescent="0.25">
      <c r="A173" s="6"/>
      <c r="B173" s="13"/>
      <c r="C173" s="6"/>
      <c r="D173" s="6"/>
      <c r="E173" s="6"/>
      <c r="F173" s="14"/>
    </row>
    <row r="174" spans="1:6" x14ac:dyDescent="0.25">
      <c r="A174" s="17" t="s">
        <v>269</v>
      </c>
      <c r="B174" s="67">
        <v>46112</v>
      </c>
      <c r="C174" s="20"/>
      <c r="D174" s="20"/>
      <c r="E174" s="20"/>
      <c r="F174" s="26"/>
    </row>
    <row r="175" spans="1:6" x14ac:dyDescent="0.25">
      <c r="A175" s="17" t="s">
        <v>250</v>
      </c>
      <c r="B175" s="18" t="s">
        <v>251</v>
      </c>
      <c r="C175" s="17" t="s">
        <v>252</v>
      </c>
      <c r="D175" s="17"/>
      <c r="E175" s="17" t="s">
        <v>253</v>
      </c>
      <c r="F175" s="25" t="s">
        <v>254</v>
      </c>
    </row>
    <row r="176" spans="1:6" x14ac:dyDescent="0.25">
      <c r="A176" s="64" t="s">
        <v>147</v>
      </c>
      <c r="B176" s="65">
        <v>4500</v>
      </c>
      <c r="C176" s="64">
        <v>12441.3333</v>
      </c>
      <c r="D176" s="64"/>
      <c r="E176" s="64">
        <v>12344</v>
      </c>
      <c r="F176" s="87">
        <f>B167</f>
        <v>4000</v>
      </c>
    </row>
    <row r="177" spans="1:6" x14ac:dyDescent="0.25">
      <c r="A177" s="64" t="s">
        <v>149</v>
      </c>
      <c r="B177" s="65">
        <v>81000</v>
      </c>
      <c r="C177" s="64">
        <v>446.86079999999998</v>
      </c>
      <c r="D177" s="64"/>
      <c r="E177" s="64">
        <v>450.85</v>
      </c>
      <c r="F177" s="87"/>
    </row>
    <row r="178" spans="1:6" x14ac:dyDescent="0.25">
      <c r="A178" s="64" t="s">
        <v>151</v>
      </c>
      <c r="B178" s="65">
        <v>131625</v>
      </c>
      <c r="C178" s="64">
        <v>251.4256</v>
      </c>
      <c r="D178" s="64"/>
      <c r="E178" s="64">
        <v>248.85</v>
      </c>
      <c r="F178" s="87"/>
    </row>
    <row r="179" spans="1:6" x14ac:dyDescent="0.25">
      <c r="A179" s="64" t="s">
        <v>153</v>
      </c>
      <c r="B179" s="65">
        <v>3000</v>
      </c>
      <c r="C179" s="64">
        <v>10887.25</v>
      </c>
      <c r="D179" s="64"/>
      <c r="E179" s="64">
        <v>10772</v>
      </c>
      <c r="F179" s="87"/>
    </row>
    <row r="180" spans="1:6" x14ac:dyDescent="0.25">
      <c r="A180" s="64" t="s">
        <v>154</v>
      </c>
      <c r="B180" s="65">
        <v>6000</v>
      </c>
      <c r="C180" s="64">
        <v>5220.3625000000002</v>
      </c>
      <c r="D180" s="64"/>
      <c r="E180" s="64">
        <v>5088</v>
      </c>
      <c r="F180" s="87"/>
    </row>
    <row r="181" spans="1:6" x14ac:dyDescent="0.25">
      <c r="A181" s="64" t="s">
        <v>155</v>
      </c>
      <c r="B181" s="65">
        <v>24000</v>
      </c>
      <c r="C181" s="64">
        <v>1322.6333</v>
      </c>
      <c r="D181" s="64"/>
      <c r="E181" s="64">
        <v>1221.9000000000001</v>
      </c>
      <c r="F181" s="87"/>
    </row>
    <row r="182" spans="1:6" x14ac:dyDescent="0.25">
      <c r="A182" s="64" t="s">
        <v>157</v>
      </c>
      <c r="B182" s="65">
        <v>29000</v>
      </c>
      <c r="C182" s="64">
        <v>1061.2950000000001</v>
      </c>
      <c r="D182" s="64"/>
      <c r="E182" s="64">
        <v>962.3</v>
      </c>
      <c r="F182" s="87"/>
    </row>
    <row r="183" spans="1:6" x14ac:dyDescent="0.25">
      <c r="A183" s="64" t="s">
        <v>159</v>
      </c>
      <c r="B183" s="65">
        <v>98750</v>
      </c>
      <c r="C183" s="64">
        <v>283</v>
      </c>
      <c r="D183" s="64"/>
      <c r="E183" s="64">
        <v>281.75</v>
      </c>
      <c r="F183" s="87"/>
    </row>
    <row r="184" spans="1:6" x14ac:dyDescent="0.25">
      <c r="A184" s="64" t="s">
        <v>161</v>
      </c>
      <c r="B184" s="65">
        <v>12000</v>
      </c>
      <c r="C184" s="64">
        <v>2304.5500000000002</v>
      </c>
      <c r="D184" s="64"/>
      <c r="E184" s="64">
        <v>2225.1</v>
      </c>
      <c r="F184" s="87"/>
    </row>
    <row r="185" spans="1:6" x14ac:dyDescent="0.25">
      <c r="A185" s="64" t="s">
        <v>163</v>
      </c>
      <c r="B185" s="65">
        <v>62500</v>
      </c>
      <c r="C185" s="64">
        <v>437.2</v>
      </c>
      <c r="D185" s="64"/>
      <c r="E185" s="64">
        <v>426.25</v>
      </c>
      <c r="F185" s="87"/>
    </row>
    <row r="186" spans="1:6" x14ac:dyDescent="0.25">
      <c r="A186" s="64" t="s">
        <v>165</v>
      </c>
      <c r="B186" s="65">
        <v>62500</v>
      </c>
      <c r="C186" s="64">
        <v>426.322</v>
      </c>
      <c r="D186" s="64"/>
      <c r="E186" s="64">
        <v>426.25</v>
      </c>
      <c r="F186" s="87"/>
    </row>
    <row r="187" spans="1:6" x14ac:dyDescent="0.25">
      <c r="A187" s="64" t="s">
        <v>167</v>
      </c>
      <c r="B187" s="65">
        <v>17500</v>
      </c>
      <c r="C187" s="64">
        <v>1582.798</v>
      </c>
      <c r="D187" s="64"/>
      <c r="E187" s="64">
        <v>1504.8</v>
      </c>
      <c r="F187" s="87"/>
    </row>
    <row r="188" spans="1:6" x14ac:dyDescent="0.25">
      <c r="A188" s="64" t="s">
        <v>169</v>
      </c>
      <c r="B188" s="65">
        <v>7500</v>
      </c>
      <c r="C188" s="64">
        <v>3690.7719999999999</v>
      </c>
      <c r="D188" s="64"/>
      <c r="E188" s="64">
        <v>3500.5</v>
      </c>
      <c r="F188" s="87"/>
    </row>
    <row r="189" spans="1:6" x14ac:dyDescent="0.25">
      <c r="A189" s="64" t="s">
        <v>171</v>
      </c>
      <c r="B189" s="65">
        <v>189000</v>
      </c>
      <c r="C189" s="64">
        <v>139.97999999999999</v>
      </c>
      <c r="D189" s="64"/>
      <c r="E189" s="64">
        <v>138.16999999999999</v>
      </c>
      <c r="F189" s="87"/>
    </row>
    <row r="190" spans="1:6" x14ac:dyDescent="0.25">
      <c r="A190" s="64" t="s">
        <v>173</v>
      </c>
      <c r="B190" s="65">
        <v>246000</v>
      </c>
      <c r="C190" s="64">
        <v>111.34829999999999</v>
      </c>
      <c r="D190" s="64"/>
      <c r="E190" s="64">
        <v>105.53</v>
      </c>
      <c r="F190" s="87"/>
    </row>
    <row r="191" spans="1:6" x14ac:dyDescent="0.25">
      <c r="A191" s="64" t="s">
        <v>175</v>
      </c>
      <c r="B191" s="65">
        <v>97500</v>
      </c>
      <c r="C191" s="64">
        <v>267.6413</v>
      </c>
      <c r="D191" s="64"/>
      <c r="E191" s="64">
        <v>261.05</v>
      </c>
      <c r="F191" s="87"/>
    </row>
    <row r="192" spans="1:6" x14ac:dyDescent="0.25">
      <c r="A192" s="64" t="s">
        <v>177</v>
      </c>
      <c r="B192" s="65">
        <v>14625</v>
      </c>
      <c r="C192" s="64">
        <v>1746.1178</v>
      </c>
      <c r="D192" s="64"/>
      <c r="E192" s="64">
        <v>1711.7</v>
      </c>
      <c r="F192" s="87"/>
    </row>
    <row r="193" spans="1:6" x14ac:dyDescent="0.25">
      <c r="A193" s="64" t="s">
        <v>179</v>
      </c>
      <c r="B193" s="65">
        <v>47500</v>
      </c>
      <c r="C193" s="64">
        <v>479.87099999999998</v>
      </c>
      <c r="D193" s="64"/>
      <c r="E193" s="64">
        <v>466.55</v>
      </c>
      <c r="F193" s="87"/>
    </row>
    <row r="194" spans="1:6" x14ac:dyDescent="0.25">
      <c r="A194" s="64" t="s">
        <v>181</v>
      </c>
      <c r="B194" s="65">
        <v>6875</v>
      </c>
      <c r="C194" s="64">
        <v>3075.6280000000002</v>
      </c>
      <c r="D194" s="64"/>
      <c r="E194" s="64">
        <v>3152.1</v>
      </c>
      <c r="F194" s="87"/>
    </row>
    <row r="195" spans="1:6" x14ac:dyDescent="0.25">
      <c r="A195" s="64" t="s">
        <v>183</v>
      </c>
      <c r="B195" s="65">
        <v>3750</v>
      </c>
      <c r="C195" s="64">
        <v>5211.0167000000001</v>
      </c>
      <c r="D195" s="64"/>
      <c r="E195" s="64">
        <v>5304</v>
      </c>
      <c r="F195" s="87"/>
    </row>
    <row r="196" spans="1:6" x14ac:dyDescent="0.25">
      <c r="A196" s="64" t="s">
        <v>185</v>
      </c>
      <c r="B196" s="65">
        <v>43750</v>
      </c>
      <c r="C196" s="64">
        <v>432.04</v>
      </c>
      <c r="D196" s="64"/>
      <c r="E196" s="64">
        <v>412.95</v>
      </c>
      <c r="F196" s="87"/>
    </row>
    <row r="197" spans="1:6" x14ac:dyDescent="0.25">
      <c r="A197" s="64" t="s">
        <v>187</v>
      </c>
      <c r="B197" s="65">
        <v>-5000</v>
      </c>
      <c r="C197" s="64">
        <v>4690.018</v>
      </c>
      <c r="D197" s="64"/>
      <c r="E197" s="64">
        <v>4695.3999999999996</v>
      </c>
      <c r="F197" s="87"/>
    </row>
    <row r="198" spans="1:6" x14ac:dyDescent="0.25">
      <c r="A198" s="64" t="s">
        <v>189</v>
      </c>
      <c r="B198" s="65">
        <v>-100000</v>
      </c>
      <c r="C198" s="64">
        <v>262.19499999999999</v>
      </c>
      <c r="D198" s="64"/>
      <c r="E198" s="64">
        <v>260.39999999999998</v>
      </c>
      <c r="F198" s="87"/>
    </row>
    <row r="199" spans="1:6" x14ac:dyDescent="0.25">
      <c r="A199" s="64" t="s">
        <v>190</v>
      </c>
      <c r="B199" s="65">
        <v>-121250</v>
      </c>
      <c r="C199" s="64">
        <v>237.238</v>
      </c>
      <c r="D199" s="64"/>
      <c r="E199" s="64">
        <v>229.64</v>
      </c>
      <c r="F199" s="87"/>
    </row>
    <row r="200" spans="1:6" x14ac:dyDescent="0.25">
      <c r="A200" s="64" t="s">
        <v>191</v>
      </c>
      <c r="B200" s="65">
        <v>-177000</v>
      </c>
      <c r="C200" s="64">
        <v>173.5608</v>
      </c>
      <c r="D200" s="64"/>
      <c r="E200" s="64">
        <v>163.18</v>
      </c>
      <c r="F200" s="87"/>
    </row>
    <row r="201" spans="1:6" x14ac:dyDescent="0.25">
      <c r="A201" s="64" t="s">
        <v>192</v>
      </c>
      <c r="B201" s="65">
        <v>-16250</v>
      </c>
      <c r="C201" s="64">
        <v>1789.2128</v>
      </c>
      <c r="D201" s="64"/>
      <c r="E201" s="64">
        <v>1788.4</v>
      </c>
      <c r="F201" s="87"/>
    </row>
    <row r="202" spans="1:6" x14ac:dyDescent="0.25">
      <c r="A202" s="64" t="s">
        <v>193</v>
      </c>
      <c r="B202" s="65">
        <v>-135000</v>
      </c>
      <c r="C202" s="64">
        <v>248.51669999999999</v>
      </c>
      <c r="D202" s="64"/>
      <c r="E202" s="64">
        <v>240.35</v>
      </c>
      <c r="F202" s="87"/>
    </row>
    <row r="203" spans="1:6" x14ac:dyDescent="0.25">
      <c r="A203" s="64" t="s">
        <v>194</v>
      </c>
      <c r="B203" s="65">
        <v>-24000</v>
      </c>
      <c r="C203" s="64">
        <v>1491.2233000000001</v>
      </c>
      <c r="D203" s="64"/>
      <c r="E203" s="64">
        <v>1497</v>
      </c>
      <c r="F203" s="87"/>
    </row>
    <row r="205" spans="1:6" x14ac:dyDescent="0.25">
      <c r="A205" s="17" t="s">
        <v>271</v>
      </c>
      <c r="B205" s="67">
        <v>46112</v>
      </c>
      <c r="C205" s="20"/>
      <c r="D205" s="22"/>
      <c r="E205" s="22"/>
      <c r="F205" s="23"/>
    </row>
    <row r="206" spans="1:6" x14ac:dyDescent="0.25">
      <c r="A206" s="17" t="s">
        <v>250</v>
      </c>
      <c r="B206" s="71" t="s">
        <v>265</v>
      </c>
      <c r="C206" s="71" t="s">
        <v>266</v>
      </c>
      <c r="D206" s="71"/>
      <c r="E206" s="71" t="s">
        <v>267</v>
      </c>
      <c r="F206" s="71" t="s">
        <v>268</v>
      </c>
    </row>
    <row r="207" spans="1:6" x14ac:dyDescent="0.25">
      <c r="A207" s="68" t="s">
        <v>243</v>
      </c>
      <c r="B207" s="69" t="s">
        <v>243</v>
      </c>
      <c r="C207" s="68" t="s">
        <v>243</v>
      </c>
      <c r="D207" s="70"/>
      <c r="E207" s="70" t="s">
        <v>243</v>
      </c>
      <c r="F207" s="24" t="s">
        <v>243</v>
      </c>
    </row>
    <row r="209" spans="1:6" x14ac:dyDescent="0.25">
      <c r="A209" s="17" t="s">
        <v>277</v>
      </c>
      <c r="B209" s="74">
        <v>46112</v>
      </c>
      <c r="C209" s="64"/>
      <c r="D209" s="64"/>
      <c r="E209" s="64"/>
      <c r="F209" s="64"/>
    </row>
    <row r="210" spans="1:6" x14ac:dyDescent="0.25">
      <c r="A210" s="17" t="s">
        <v>250</v>
      </c>
      <c r="B210" s="66" t="s">
        <v>265</v>
      </c>
      <c r="C210" s="66" t="s">
        <v>266</v>
      </c>
      <c r="D210" s="66"/>
      <c r="E210" s="66" t="s">
        <v>267</v>
      </c>
      <c r="F210" s="66" t="s">
        <v>268</v>
      </c>
    </row>
    <row r="211" spans="1:6" x14ac:dyDescent="0.25">
      <c r="A211" s="64" t="s">
        <v>81</v>
      </c>
      <c r="B211" s="64" t="s">
        <v>196</v>
      </c>
      <c r="C211" s="65">
        <v>-42000</v>
      </c>
      <c r="D211" s="65"/>
      <c r="E211" s="64">
        <v>11.2783</v>
      </c>
      <c r="F211" s="64">
        <v>3.4</v>
      </c>
    </row>
    <row r="212" spans="1:6" x14ac:dyDescent="0.25">
      <c r="A212" s="64" t="s">
        <v>149</v>
      </c>
      <c r="B212" s="64" t="s">
        <v>196</v>
      </c>
      <c r="C212" s="65">
        <v>-67500</v>
      </c>
      <c r="D212" s="65"/>
      <c r="E212" s="64">
        <v>9.5020000000000007</v>
      </c>
      <c r="F212" s="64">
        <v>3.25</v>
      </c>
    </row>
    <row r="213" spans="1:6" x14ac:dyDescent="0.25">
      <c r="A213" s="64" t="s">
        <v>25</v>
      </c>
      <c r="B213" s="64" t="s">
        <v>196</v>
      </c>
      <c r="C213" s="65">
        <v>-14000</v>
      </c>
      <c r="D213" s="65"/>
      <c r="E213" s="64">
        <v>68.341300000000004</v>
      </c>
      <c r="F213" s="64">
        <v>15.95</v>
      </c>
    </row>
    <row r="214" spans="1:6" x14ac:dyDescent="0.25">
      <c r="A214" s="64" t="s">
        <v>19</v>
      </c>
      <c r="B214" s="64" t="s">
        <v>196</v>
      </c>
      <c r="C214" s="65">
        <v>-35000</v>
      </c>
      <c r="D214" s="65"/>
      <c r="E214" s="64">
        <v>17.144300000000001</v>
      </c>
      <c r="F214" s="64">
        <v>6.75</v>
      </c>
    </row>
    <row r="215" spans="1:6" x14ac:dyDescent="0.25">
      <c r="A215" s="64" t="s">
        <v>42</v>
      </c>
      <c r="B215" s="64" t="s">
        <v>196</v>
      </c>
      <c r="C215" s="65">
        <v>-90000</v>
      </c>
      <c r="D215" s="65"/>
      <c r="E215" s="64">
        <v>4.3532999999999999</v>
      </c>
      <c r="F215" s="64">
        <v>2.7</v>
      </c>
    </row>
    <row r="216" spans="1:6" x14ac:dyDescent="0.25">
      <c r="A216" s="64" t="s">
        <v>123</v>
      </c>
      <c r="B216" s="64" t="s">
        <v>196</v>
      </c>
      <c r="C216" s="65">
        <v>-12375</v>
      </c>
      <c r="D216" s="65"/>
      <c r="E216" s="64">
        <v>45.525599999999997</v>
      </c>
      <c r="F216" s="64">
        <v>22.05</v>
      </c>
    </row>
    <row r="217" spans="1:6" x14ac:dyDescent="0.25">
      <c r="A217" s="64" t="s">
        <v>28</v>
      </c>
      <c r="B217" s="64" t="s">
        <v>196</v>
      </c>
      <c r="C217" s="65">
        <v>-28500</v>
      </c>
      <c r="D217" s="65"/>
      <c r="E217" s="64">
        <v>20.173300000000001</v>
      </c>
      <c r="F217" s="64">
        <v>11.15</v>
      </c>
    </row>
    <row r="218" spans="1:6" x14ac:dyDescent="0.25">
      <c r="A218" s="64" t="s">
        <v>175</v>
      </c>
      <c r="B218" s="64" t="s">
        <v>196</v>
      </c>
      <c r="C218" s="65">
        <v>-91000</v>
      </c>
      <c r="D218" s="65"/>
      <c r="E218" s="64">
        <v>5</v>
      </c>
      <c r="F218" s="64">
        <v>3.5</v>
      </c>
    </row>
    <row r="219" spans="1:6" x14ac:dyDescent="0.25">
      <c r="A219" s="64" t="s">
        <v>161</v>
      </c>
      <c r="B219" s="64" t="s">
        <v>196</v>
      </c>
      <c r="C219" s="65">
        <v>-12000</v>
      </c>
      <c r="D219" s="65"/>
      <c r="E219" s="64">
        <v>33.18</v>
      </c>
      <c r="F219" s="64">
        <v>32.549999999999997</v>
      </c>
    </row>
    <row r="220" spans="1:6" x14ac:dyDescent="0.25">
      <c r="A220" s="64" t="s">
        <v>169</v>
      </c>
      <c r="B220" s="64" t="s">
        <v>196</v>
      </c>
      <c r="C220" s="65">
        <v>-7500</v>
      </c>
      <c r="D220" s="65"/>
      <c r="E220" s="64">
        <v>77.045000000000002</v>
      </c>
      <c r="F220" s="64">
        <v>53.35</v>
      </c>
    </row>
    <row r="221" spans="1:6" x14ac:dyDescent="0.25">
      <c r="A221" s="64" t="s">
        <v>67</v>
      </c>
      <c r="B221" s="64" t="s">
        <v>196</v>
      </c>
      <c r="C221" s="65">
        <v>-66000</v>
      </c>
      <c r="D221" s="65"/>
      <c r="E221" s="64">
        <v>6.6067</v>
      </c>
      <c r="F221" s="64">
        <v>6.2</v>
      </c>
    </row>
    <row r="222" spans="1:6" x14ac:dyDescent="0.25">
      <c r="A222" s="64" t="s">
        <v>31</v>
      </c>
      <c r="B222" s="64" t="s">
        <v>196</v>
      </c>
      <c r="C222" s="65">
        <v>-28000</v>
      </c>
      <c r="D222" s="65"/>
      <c r="E222" s="64">
        <v>27.998100000000001</v>
      </c>
      <c r="F222" s="64">
        <v>15.25</v>
      </c>
    </row>
    <row r="223" spans="1:6" x14ac:dyDescent="0.25">
      <c r="A223" s="64" t="s">
        <v>58</v>
      </c>
      <c r="B223" s="64" t="s">
        <v>196</v>
      </c>
      <c r="C223" s="65">
        <v>-9000</v>
      </c>
      <c r="D223" s="65"/>
      <c r="E223" s="64">
        <v>47.164200000000001</v>
      </c>
      <c r="F223" s="64">
        <v>48.2</v>
      </c>
    </row>
    <row r="224" spans="1:6" x14ac:dyDescent="0.25">
      <c r="A224" s="64" t="s">
        <v>100</v>
      </c>
      <c r="B224" s="64" t="s">
        <v>196</v>
      </c>
      <c r="C224" s="65">
        <v>-26250</v>
      </c>
      <c r="D224" s="65"/>
      <c r="E224" s="64">
        <v>15.894</v>
      </c>
      <c r="F224" s="64">
        <v>18.3</v>
      </c>
    </row>
    <row r="225" spans="1:6" x14ac:dyDescent="0.25">
      <c r="A225" s="64" t="s">
        <v>201</v>
      </c>
      <c r="B225" s="64" t="s">
        <v>196</v>
      </c>
      <c r="C225" s="65">
        <v>-10500</v>
      </c>
      <c r="D225" s="65"/>
      <c r="E225" s="64">
        <v>52.2258</v>
      </c>
      <c r="F225" s="64">
        <v>45.45</v>
      </c>
    </row>
    <row r="226" spans="1:6" x14ac:dyDescent="0.25">
      <c r="A226" s="64" t="s">
        <v>50</v>
      </c>
      <c r="B226" s="64" t="s">
        <v>196</v>
      </c>
      <c r="C226" s="65">
        <v>-45000</v>
      </c>
      <c r="D226" s="65"/>
      <c r="E226" s="64">
        <v>16.537500000000001</v>
      </c>
      <c r="F226" s="64">
        <v>13.85</v>
      </c>
    </row>
    <row r="227" spans="1:6" x14ac:dyDescent="0.25">
      <c r="A227" s="64" t="s">
        <v>19</v>
      </c>
      <c r="B227" s="64" t="s">
        <v>196</v>
      </c>
      <c r="C227" s="65">
        <v>-50000</v>
      </c>
      <c r="D227" s="65"/>
      <c r="E227" s="64">
        <v>17.501999999999999</v>
      </c>
      <c r="F227" s="64">
        <v>13</v>
      </c>
    </row>
    <row r="228" spans="1:6" x14ac:dyDescent="0.25">
      <c r="A228" s="64" t="s">
        <v>34</v>
      </c>
      <c r="B228" s="64" t="s">
        <v>196</v>
      </c>
      <c r="C228" s="65">
        <v>-43750</v>
      </c>
      <c r="D228" s="65"/>
      <c r="E228" s="64">
        <v>19.609300000000001</v>
      </c>
      <c r="F228" s="64">
        <v>17.7</v>
      </c>
    </row>
    <row r="229" spans="1:6" x14ac:dyDescent="0.25">
      <c r="A229" s="64" t="s">
        <v>17</v>
      </c>
      <c r="B229" s="64" t="s">
        <v>196</v>
      </c>
      <c r="C229" s="65">
        <v>-82500</v>
      </c>
      <c r="D229" s="65"/>
      <c r="E229" s="64">
        <v>17.6007</v>
      </c>
      <c r="F229" s="64">
        <v>10.55</v>
      </c>
    </row>
    <row r="230" spans="1:6" x14ac:dyDescent="0.25">
      <c r="A230" s="6"/>
      <c r="B230" s="73"/>
      <c r="C230" s="1"/>
      <c r="D230" s="1"/>
      <c r="E230" s="1"/>
      <c r="F230" s="7"/>
    </row>
    <row r="231" spans="1:6" x14ac:dyDescent="0.25">
      <c r="A231" s="17" t="s">
        <v>272</v>
      </c>
      <c r="B231" s="21"/>
      <c r="C231" s="20"/>
      <c r="D231" s="20"/>
      <c r="E231" s="20"/>
      <c r="F231" s="26"/>
    </row>
    <row r="232" spans="1:6" x14ac:dyDescent="0.25">
      <c r="A232" s="17" t="s">
        <v>250</v>
      </c>
      <c r="B232" s="18" t="s">
        <v>273</v>
      </c>
      <c r="C232" s="17" t="s">
        <v>274</v>
      </c>
      <c r="D232" s="17"/>
      <c r="E232" s="17" t="s">
        <v>275</v>
      </c>
      <c r="F232" s="25" t="s">
        <v>276</v>
      </c>
    </row>
    <row r="233" spans="1:6" x14ac:dyDescent="0.25">
      <c r="A233" s="20" t="s">
        <v>243</v>
      </c>
      <c r="B233" s="21" t="s">
        <v>243</v>
      </c>
      <c r="C233" s="20" t="s">
        <v>243</v>
      </c>
      <c r="D233" s="20"/>
      <c r="E233" s="20" t="s">
        <v>243</v>
      </c>
      <c r="F233" s="26" t="s">
        <v>243</v>
      </c>
    </row>
    <row r="235" spans="1:6" ht="18.75" customHeight="1" x14ac:dyDescent="0.25">
      <c r="A235" s="89" t="s">
        <v>244</v>
      </c>
      <c r="B235" s="89"/>
      <c r="C235" s="89"/>
      <c r="D235" s="89"/>
      <c r="E235" s="89"/>
      <c r="F235" s="89"/>
    </row>
  </sheetData>
  <mergeCells count="5">
    <mergeCell ref="B4:B9"/>
    <mergeCell ref="C4:C9"/>
    <mergeCell ref="F176:F203"/>
    <mergeCell ref="A1:H1"/>
    <mergeCell ref="A235:F23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Half Yearly</vt:lpstr>
      <vt:lpstr>'Half Yearly'!TBAF_Debt_Related_1_1</vt:lpstr>
      <vt:lpstr>'Half Yearly'!TBAF_GOV_SEC_1</vt:lpstr>
      <vt:lpstr>'Half Yearly'!TBAF_MM_1</vt:lpstr>
      <vt:lpstr>'Half Yearly'!THLSFSIFNAV_1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Sanskar Tanna</dc:creator>
  <cp:lastModifiedBy>Hasnoor Daruwalla</cp:lastModifiedBy>
  <dcterms:created xsi:type="dcterms:W3CDTF">2026-04-07T11:18:48Z</dcterms:created>
  <dcterms:modified xsi:type="dcterms:W3CDTF">2026-04-09T10:04:10Z</dcterms:modified>
</cp:coreProperties>
</file>